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450" activeTab="0"/>
  </bookViews>
  <sheets>
    <sheet name="2021" sheetId="1" r:id="rId1"/>
    <sheet name="Лист1" sheetId="2" r:id="rId2"/>
  </sheets>
  <definedNames>
    <definedName name="_xlnm.Print_Area" localSheetId="0">'2021'!$B$1:$T$334</definedName>
  </definedNames>
  <calcPr fullCalcOnLoad="1"/>
</workbook>
</file>

<file path=xl/comments1.xml><?xml version="1.0" encoding="utf-8"?>
<comments xmlns="http://schemas.openxmlformats.org/spreadsheetml/2006/main">
  <authors>
    <author>Стрыгина Мария Александровна</author>
  </authors>
  <commentList>
    <comment ref="K231" authorId="0">
      <text>
        <r>
          <rPr>
            <b/>
            <sz val="9"/>
            <rFont val="Tahoma"/>
            <family val="2"/>
          </rPr>
          <t>Стрыгина Мария Александровна:</t>
        </r>
        <r>
          <rPr>
            <sz val="9"/>
            <rFont val="Tahoma"/>
            <family val="2"/>
          </rPr>
          <t xml:space="preserve">
4912,69
было во 2 квартале
</t>
        </r>
      </text>
    </comment>
  </commentList>
</comments>
</file>

<file path=xl/sharedStrings.xml><?xml version="1.0" encoding="utf-8"?>
<sst xmlns="http://schemas.openxmlformats.org/spreadsheetml/2006/main" count="454" uniqueCount="408">
  <si>
    <t>Объемы финансирования, тыс. рублей</t>
  </si>
  <si>
    <t>Подпрограмма № 1 Владение, пользование и распоряжение земельными ресурсами</t>
  </si>
  <si>
    <t xml:space="preserve">Подпрограмма 3 "Обеспечение реализации муниципальной программы " </t>
  </si>
  <si>
    <t>&lt;10</t>
  </si>
  <si>
    <t>&lt;100</t>
  </si>
  <si>
    <t xml:space="preserve">Наименование  программных мероприятий </t>
  </si>
  <si>
    <t>Срок реализации программы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</si>
  <si>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</si>
  <si>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</si>
  <si>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</si>
  <si>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</si>
  <si>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</si>
  <si>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</si>
  <si>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федеральный      бюджет</t>
  </si>
  <si>
    <t>областной бюджет</t>
  </si>
  <si>
    <t>внебюджетные источники</t>
  </si>
  <si>
    <t>факт</t>
  </si>
  <si>
    <t>план</t>
  </si>
  <si>
    <t xml:space="preserve">Подпрограмма  5. "Развитие музейного дела" 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</si>
  <si>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 (голов)</t>
  </si>
  <si>
    <t>Подпрограмма 2. "Развитие овощеводства открытого и защищенного грунта и семенного картофелеводства"</t>
  </si>
  <si>
    <t>Подпрограмма 2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Семилукского муниципального района"</t>
  </si>
  <si>
    <t>Подпрограмма 4 "Обеспечение реализации муниципальной программы"</t>
  </si>
  <si>
    <t>Уровень исполнения плановых назначений  по расходам на реализацию подпрограммы, %</t>
  </si>
  <si>
    <t>№ п/п</t>
  </si>
  <si>
    <t>Да</t>
  </si>
  <si>
    <t>Подпрограмма № 1 "Развитие и модернизация защиты населения от угроз чрезвычайных ситуаций и пожаров"</t>
  </si>
  <si>
    <t>Подпрограмма № 1"Комплексные меры профилактики правонарушений"</t>
  </si>
  <si>
    <t xml:space="preserve">(подпись)                           </t>
  </si>
  <si>
    <t>(Ф.И.О.)</t>
  </si>
  <si>
    <t>Всего по программам</t>
  </si>
  <si>
    <t xml:space="preserve"> </t>
  </si>
  <si>
    <t>Подпрограмма № 2 "Противодействие коррупции при осуществлении органами местного самоуправления полномочий по решению вопросов местного значения Семилукского муниципального района"</t>
  </si>
  <si>
    <t>Подпрограмма № 4 "Обеспечение реализации муниципальной программы"</t>
  </si>
  <si>
    <t>Подпрограмма 2. "Развитие общего образования"</t>
  </si>
  <si>
    <t>Подпрограмма 1 "Развитие дошкольного образования"</t>
  </si>
  <si>
    <t>Подпрограмма 3. "Развитие дополнительного образования"</t>
  </si>
  <si>
    <t>Подпрограмма 4.  "Социализация детей-сирот и детей, нуждающихся в особой защите государства"</t>
  </si>
  <si>
    <t>Подпрограмма 5. "Создание условий для организации отдыха и оздоровления детей и молодежи"</t>
  </si>
  <si>
    <t>Подпрограмма 6. "Вовлечение молодёжи в социальную практику"</t>
  </si>
  <si>
    <t>Подпрограмма 7. "Обеспечение реализации муниципальной  программы"</t>
  </si>
  <si>
    <t>Подпрограмма  2.  "Развитие градостроительной деятельности"</t>
  </si>
  <si>
    <t xml:space="preserve">Подпрограмма 1. "Искусство и наследие" </t>
  </si>
  <si>
    <t>Подпрограмма 2.  "Образование"</t>
  </si>
  <si>
    <t>Подпрограмма 3. "Развитие подотрасли животноводства, переработки и реализации продукции животноводства"</t>
  </si>
  <si>
    <t>Подпрограмма 4. "Развитие мясного скотоводства"</t>
  </si>
  <si>
    <t>Подпрограмма 5. "Развитие молочного скотоводства"</t>
  </si>
  <si>
    <t>Количество проведенных заседаний межведомственной комиссии по профилактике правонарушений в Семилукском муниципальном районе</t>
  </si>
  <si>
    <t>по Семилукскому муниципальному району</t>
  </si>
  <si>
    <t xml:space="preserve">местный бюджет </t>
  </si>
  <si>
    <t>Подпрограмма 1. "Развитие подоотрасли растениеводства, переработки и реализации продукции растениеводства"</t>
  </si>
  <si>
    <t>Подпрограмма 2. "Строительство и реконструкция спортивных сооружений Семилукского муниципального района"</t>
  </si>
  <si>
    <t>Подпрограмма 1. "Развитие и поддержка малого и среднего предпринимательства"</t>
  </si>
  <si>
    <t>в том числе по источникам финансирования</t>
  </si>
  <si>
    <t xml:space="preserve">Доля расходов на обслуживание муниципального долга в общем объеме расходов бюджета Семилукского муниципального района (за исключением расходов, осуществляемых за счет субвенции из бюджетов вышестоящих уровней), %;               </t>
  </si>
  <si>
    <t>≥95</t>
  </si>
  <si>
    <t>муниципального района</t>
  </si>
  <si>
    <t>Программа № 2 "Обеспечение доступным и комфортным жильем  населения Семилукского муниципального района"</t>
  </si>
  <si>
    <t>Подпрограмма 2 "Развитие пассажирского транспорта общего пользования Семилукского муниципального района"</t>
  </si>
  <si>
    <t>Увеличение числа населения удовлетворенного качеством транспортного обслуживания</t>
  </si>
  <si>
    <t>Снижение доли населения, проживающего в населенных пунктах, не имеющего регулярного автобусного сообщения с административным центром Семилукского муниципального района, в общей численности населения района</t>
  </si>
  <si>
    <t>Обеспечение эффективного расходования бюджетных средств направленных на реализацию подпрограммы 2 «Развитие пассажирского транспорта общего пользования Семилукского муниципального района»  настоящей муниципальной программы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</si>
  <si>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бюджетными учреждениями на территории Семилукского муниципального района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</si>
  <si>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бюджетными учреждениями на территории Семилукского муниципального района</t>
  </si>
  <si>
    <t>Доля объема холодной воды, расчеты за которую осуществляются с использованием приборов учета, в общем объеме воды, потребляемой бюджетными учреждениями на территории Семилукского муниципального района</t>
  </si>
  <si>
    <t>Доля объема горячей воды, расчеты за которую осуществляются с использованием приборов учета, в общем объеме воды, потребляемой бюджетными учреждениями на территории Семилукского муниципального района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</si>
  <si>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бюджетными учреждениями на территории Семилукского муниципального района</t>
  </si>
  <si>
    <t>Подпрограмма № 3 Обеспечение реализации муниципальной программы</t>
  </si>
  <si>
    <t>Подпрограмма 1. "Развитие физической культуры и массового спорта"</t>
  </si>
  <si>
    <t>Подпрограмма № 3 "Совершенствование системы оплаты труда лиц, замещающих муниципальные должности, муниципальных служащих и работников, замещающих должности, не являющиеся должностями муниципальной службы органов местного самоуправления Семилукского муниципального района"</t>
  </si>
  <si>
    <t>Программа № 1 "Развитие образования"</t>
  </si>
  <si>
    <t>Программа № 3 "Развитие культуры и туризма"</t>
  </si>
  <si>
    <t>Программа № 4  "Развитие физической культуры и спорта"</t>
  </si>
  <si>
    <t>Программа № 5  "Экономическое развитие и инновационная экономика"</t>
  </si>
  <si>
    <t>Программа № 6  "Развитие сельского хозяйства, производства пищевых продуктов и инфраструктуры агропродовольственного рынка"</t>
  </si>
  <si>
    <t>2014-2024</t>
  </si>
  <si>
    <t>Программа № 7  "Энергоэффективность и развитие энергетики на территории Семилукского муниципального района Воронежской области"</t>
  </si>
  <si>
    <t>Программа № 8  "Управление муниципальным имуществом"</t>
  </si>
  <si>
    <t>Программа № 9 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Семилукского муниципального района"</t>
  </si>
  <si>
    <t>Программа № 10 "Муниципальное управление Семилукского муниципального района"</t>
  </si>
  <si>
    <t xml:space="preserve">Программа № 12   "Обеспечение общественного порядка и противодействие преступности" </t>
  </si>
  <si>
    <t>2020-2026</t>
  </si>
  <si>
    <t>Подпрограмма № 2 Приобретение, владение, пользование и распоряжение недвижимым и движимым имуществом 0820</t>
  </si>
  <si>
    <t>Мероприятие 2.1.4.                      Демонтаж рекламных конструкций</t>
  </si>
  <si>
    <t>Подпрограмма 1 "Экономия энергоресурсов в бюджетных учреждениях"</t>
  </si>
  <si>
    <t>Подпрограмма 3 "Финансовое обеспечение муниципальных образований Семилукского муниципального района для исполнения расходных обязательств"</t>
  </si>
  <si>
    <t xml:space="preserve">Отношение дефицита бюджета муниципального района к годовому объему доходов бюджета муниципального района без учета утвержденного объема безвозмездных поступлений из бюджетов вышестоящих уровней, %;                                 
    </t>
  </si>
  <si>
    <t xml:space="preserve">Отношение объема муниципального долга муниципального района к годовому объему доходов бюджета муниципального района без учета утвержденного объема безвозмездных поступлений из бюджетов вышестоящих уровней, % ;        </t>
  </si>
  <si>
    <t>Степень сокращения дифференциации бюджетной обеспеченности между поселениями муниципального района вследствие выравнивания их бюджетной обеспеченности, раз</t>
  </si>
  <si>
    <t>≥1,5</t>
  </si>
  <si>
    <t>Своевременное внесение изменений в решение Совета народных депутатов муниципального района о бюджетном процессе в муниципальном районе в соответсвие с требованиями действующего бюджетного законодательства, срок</t>
  </si>
  <si>
    <t>в установленный срок</t>
  </si>
  <si>
    <t>исполнен</t>
  </si>
  <si>
    <t>Соблюдение порядка и сроков разработки проекта районного бюджета, установленных Положением о бюджетном процессе в муниципальном районе, срок</t>
  </si>
  <si>
    <t>Составление и утверждение сводной бюджетной росписи районного бюджета в сроки, установленные бюджетным законодательством Российской Федерации и муниципального района , срок</t>
  </si>
  <si>
    <t>Составление и представление в Совет народных депутатов  муниципального района годового отчета об исполнении районного бюджета в сроки, установленные бюджетным законодательством Российской Федерации и муниципального района, срок</t>
  </si>
  <si>
    <t>до 1 мая текущего года</t>
  </si>
  <si>
    <t>Удельный вес резервного фонда администрации муниципального района в общем объеме расходов районного бюджета, %</t>
  </si>
  <si>
    <t>не более 3</t>
  </si>
  <si>
    <t>не более 5</t>
  </si>
  <si>
    <t>Соотношение количества контрольных мероприятий, по которым приняты меры, направленные на устранение выявленных нарушений, и количества контрольных мероприятий, которыми установлены нарушения законодательства в сфере бюджетных правоотношений и закупок, %</t>
  </si>
  <si>
    <t>Количество проведенных публичных слушаний по проекту районного бюджета на очередной финансовый год и плановый период и по годовому отчету об исполнении районного бюджета, слушаний</t>
  </si>
  <si>
    <t>Обеспечение размещения информации о системе управления муниципальными финансами на официальном сайте  администрации муниципального района, %</t>
  </si>
  <si>
    <t>Своевременное внесение изменений в решение Совета народных депутатов муниципального района  о межбюджетных отношениях органов местного самоуправления в муниципальном районе в соответствии с требованиями действующего бюджетного законодательства, срок</t>
  </si>
  <si>
    <t>Степень сокращения дифференциации бюджетной обеспеченности между муниципальными образованиями муниципального района вследствие выравнивания их бюджетной обеспеченности, раз</t>
  </si>
  <si>
    <t>не менее 1,5</t>
  </si>
  <si>
    <t>Соотношение фактического финансирования расходов районного бюджета, направленных на выравнивание бюджетной обеспеченности муниципальных образований  к их плановому назначению, предусмотренному решением Совета народных депутатов  муниципального района о районном бюджете на соответствующий период и (или) сводной бюджетной росписью ,%</t>
  </si>
  <si>
    <t>Соотношение фактического финансирования расходов в форме иных межбюджетных трансфертов на обеспечение сбалансированности бюджетов муниципальных образований к их плановому назначению, предусмотренному решением  Совета народных депутатов муниципального района  о районном  бюджете на соответствующий период и (или) сводной бюджетной росписью, %</t>
  </si>
  <si>
    <t>Соотношение фактического финансирования объемов софинансирования  приоритетных социально значимых расходов местных бюджетов к их плановому назначению, предусмотренному решением  Совета народных депутатов муниципального района  о районном  бюджете на соответствующий период и (или) сводной бюджетной росписью, %</t>
  </si>
  <si>
    <t>не менее 34</t>
  </si>
  <si>
    <t>Соотношение фактического размера перечисленных поселениям межбюджетных трансфертов к их плановому назначению, предусмотренному решением Совета народных депутатов муниципального района на соответствующий период и (или) сводной бюджетной росписью, %</t>
  </si>
  <si>
    <t>Средняя оценка качества организации и осуществления бюджетного процесса муниципальных образований муниципального района, балл</t>
  </si>
  <si>
    <t>Численность занятых в сфере малого и среднего предпринимательства, включая индивидуальных предпринимателей, человек</t>
  </si>
  <si>
    <t>Темп роста оборота малого и среднего предпринимательства к 2016 году, %</t>
  </si>
  <si>
    <t>Число субъектов малого и среднего предпринимательства в расчете на 10 тыс. человек населения, ед.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</si>
  <si>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%   </t>
  </si>
  <si>
    <t>Количество субъектов малого и среднего предпринимательства с учетом индивидуальных предпринимателей, ед.</t>
  </si>
  <si>
    <t xml:space="preserve">Доля налоговых поступлений от субъектов малого и среднего предпринимательства в общем объеме налоговых доходов района, % </t>
  </si>
  <si>
    <t>Количество услуг, оказанных АНО «Семилукский центр поддержки предпринимательства», ед.</t>
  </si>
  <si>
    <t>Увеличение количества нормативных правовых актов, направленных на развитие благоприятного инвестиционного и предпринимательского климата, развитие предпринимательства, создание условий для осуществления предпринимательской и инвестиционной деятельности, развитие конкуренции</t>
  </si>
  <si>
    <t>Количество субъектов малого и среднего предпринимательства, получивших муниципальную поддержку, ед.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</si>
  <si>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муниципальную поддержку, ед.</t>
  </si>
  <si>
    <t>Основное мероприятие I5. "Муниципальная составляющая регионального проекта «Акселерация субъектов малого и среднего предпринимательства»"</t>
  </si>
  <si>
    <t>Основное мероприятие 4.                  Развитие инфраструктуры поддержки малого и среднего предпринимательства</t>
  </si>
  <si>
    <r>
      <t xml:space="preserve">Основное мероприятие 7.5. </t>
    </r>
    <r>
      <rPr>
        <sz val="12"/>
        <rFont val="Times New Roman"/>
        <family val="1"/>
      </rPr>
      <t>Создание и развитие инфраструктуры на сельских территориях</t>
    </r>
  </si>
  <si>
    <r>
      <t xml:space="preserve">Основное мероприятие 7.6. </t>
    </r>
    <r>
      <rPr>
        <sz val="12"/>
        <rFont val="Times New Roman"/>
        <family val="1"/>
      </rPr>
      <t>Региональный проект "Культурная среда".</t>
    </r>
  </si>
  <si>
    <r>
      <t xml:space="preserve">Основное мероприятие 7.3. </t>
    </r>
    <r>
      <rPr>
        <sz val="12"/>
        <rFont val="Times New Roman"/>
        <family val="1"/>
      </rPr>
      <t>Устройство на сельских общественных территориях мест массового отдыха, пешеходных связей населенного пункта.</t>
    </r>
  </si>
  <si>
    <r>
      <t xml:space="preserve">Основное мероприятие 7.4. </t>
    </r>
    <r>
      <rPr>
        <sz val="12"/>
        <rFont val="Times New Roman"/>
        <family val="1"/>
      </rPr>
      <t>Развитие рынка труда (кадрового потенциала) на сельских территориях</t>
    </r>
  </si>
  <si>
    <r>
      <t xml:space="preserve">Основное мероприятие 7.1.             </t>
    </r>
    <r>
      <rPr>
        <sz val="12"/>
        <rFont val="Times New Roman"/>
        <family val="1"/>
      </rPr>
      <t>Создание условий для обеспечения доступным и комфортным жильем сельского населения</t>
    </r>
  </si>
  <si>
    <r>
      <t xml:space="preserve">Основное мероприятие 6.3.                    </t>
    </r>
    <r>
      <rPr>
        <sz val="12"/>
        <rFont val="Times New Roman"/>
        <family val="1"/>
      </rPr>
      <t>Проведение Всероссийской сельскохозяйственной переписи в 2016 году - субвенция из федерального бюджета на проведение Всероссийской сельскохозяйственной переписи.</t>
    </r>
  </si>
  <si>
    <r>
      <t xml:space="preserve">Основное мероприятие 6.2.              </t>
    </r>
    <r>
      <rPr>
        <sz val="12"/>
        <rFont val="Times New Roman"/>
        <family val="1"/>
      </rPr>
      <t>Услуги по организации мероприятий при осуществлении деятельности по обращению с животными без владельцев</t>
    </r>
  </si>
  <si>
    <r>
      <t xml:space="preserve">Основное мероприятие 6.1.              </t>
    </r>
    <r>
      <rPr>
        <sz val="12"/>
        <rFont val="Times New Roman"/>
        <family val="1"/>
      </rPr>
      <t>Финансовое обеспечение деятельности подведомственных муниципальных учреждений.</t>
    </r>
  </si>
  <si>
    <t>Подпрограмма 6. Финансовое обеспечение деятельности подведомственных муниципальных учреждений</t>
  </si>
  <si>
    <r>
      <t>Основное мероприятие 5.1.</t>
    </r>
    <r>
      <rPr>
        <sz val="12"/>
        <rFont val="Times New Roman"/>
        <family val="1"/>
      </rPr>
      <t xml:space="preserve">                  . Развитие молочного скотоводства</t>
    </r>
  </si>
  <si>
    <r>
      <t>Основное мероприятие 5.2.</t>
    </r>
    <r>
      <rPr>
        <sz val="12"/>
        <rFont val="Times New Roman"/>
        <family val="1"/>
      </rPr>
      <t xml:space="preserve">                  Государственная поддержка кредитования на развитие молочного скотоводства</t>
    </r>
  </si>
  <si>
    <r>
      <t>Основное мероприятие 4.1.</t>
    </r>
    <r>
      <rPr>
        <sz val="12"/>
        <rFont val="Times New Roman"/>
        <family val="1"/>
      </rPr>
      <t xml:space="preserve"> Поддержка экономически значимой региональной программы Воронежской  области  по развитию мясного скотоводства</t>
    </r>
  </si>
  <si>
    <r>
      <t xml:space="preserve">Основное мероприятие 3.4. </t>
    </r>
    <r>
      <rPr>
        <sz val="12"/>
        <rFont val="Times New Roman"/>
        <family val="1"/>
      </rPr>
      <t xml:space="preserve"> Модернизация  отрасли животноводства.</t>
    </r>
  </si>
  <si>
    <r>
      <t xml:space="preserve">Основное мероприятие 3.5. </t>
    </r>
    <r>
      <rPr>
        <sz val="12"/>
        <rFont val="Times New Roman"/>
        <family val="1"/>
      </rPr>
      <t xml:space="preserve"> Поддержка экономически значимых региональных программ в области животноводства</t>
    </r>
  </si>
  <si>
    <r>
      <t xml:space="preserve">Основное мероприятие 3.3.                </t>
    </r>
    <r>
      <rPr>
        <sz val="12"/>
        <rFont val="Times New Roman"/>
        <family val="1"/>
      </rPr>
      <t>Развитие рыбоводства.</t>
    </r>
  </si>
  <si>
    <r>
      <t xml:space="preserve">Основное мероприятие 3.2.                       </t>
    </r>
    <r>
      <rPr>
        <sz val="12"/>
        <rFont val="Times New Roman"/>
        <family val="1"/>
      </rPr>
      <t>Развитие кролиководства</t>
    </r>
  </si>
  <si>
    <r>
      <t xml:space="preserve">Основное мероприятие 3.1.                       </t>
    </r>
    <r>
      <rPr>
        <sz val="12"/>
        <rFont val="Times New Roman"/>
        <family val="1"/>
      </rPr>
      <t>Развитие овцеводства и козоводства.</t>
    </r>
  </si>
  <si>
    <r>
      <t>Основное мероприятие 2.2.</t>
    </r>
    <r>
      <rPr>
        <sz val="12"/>
        <rFont val="Times New Roman"/>
        <family val="1"/>
      </rPr>
      <t xml:space="preserve">             Производство картофеля</t>
    </r>
  </si>
  <si>
    <r>
      <t>Основное мероприятие 2.1.</t>
    </r>
    <r>
      <rPr>
        <sz val="12"/>
        <rFont val="Times New Roman"/>
        <family val="1"/>
      </rPr>
      <t xml:space="preserve">             Создание и модернизация объектов картофелехранилищ (овощехранилищ) и теплиц</t>
    </r>
  </si>
  <si>
    <r>
      <t xml:space="preserve">Основное мероприятие 1.5. </t>
    </r>
    <r>
      <rPr>
        <sz val="12"/>
        <rFont val="Times New Roman"/>
        <family val="1"/>
      </rPr>
      <t>Государственная поддержка кредитования подотрасли растениеводства и переработки, развития инфраструктуры и логического обеспечения рынков продукции растениеводства</t>
    </r>
  </si>
  <si>
    <r>
      <t xml:space="preserve">Основное мероприятие 1.6. </t>
    </r>
    <r>
      <rPr>
        <sz val="12"/>
        <rFont val="Times New Roman"/>
        <family val="1"/>
      </rPr>
      <t>Поддержка экономически значимой региональной программы в области растениеводства</t>
    </r>
  </si>
  <si>
    <r>
      <t>Основное мероприятие 1.3.</t>
    </r>
    <r>
      <rPr>
        <sz val="12"/>
        <rFont val="Times New Roman"/>
        <family val="1"/>
      </rPr>
      <t xml:space="preserve">           Управление рисками в подотраслях растениеводства</t>
    </r>
  </si>
  <si>
    <r>
      <t xml:space="preserve">Основное мероприятие 1.4. </t>
    </r>
    <r>
      <rPr>
        <sz val="12"/>
        <rFont val="Times New Roman"/>
        <family val="1"/>
      </rPr>
      <t>Поддержка доходов сельскохозяйственных товаропроизводителей в области растениеводства</t>
    </r>
  </si>
  <si>
    <r>
      <t>Основное мероприятие 1.2.</t>
    </r>
    <r>
      <rPr>
        <sz val="12"/>
        <rFont val="Times New Roman"/>
        <family val="1"/>
      </rPr>
      <t xml:space="preserve">              Развитие садоводства, поддержка закладки и ухода за многолетними насаждениями</t>
    </r>
  </si>
  <si>
    <r>
      <t xml:space="preserve">Основное мероприятие 1.1.             </t>
    </r>
    <r>
      <rPr>
        <sz val="12"/>
        <rFont val="Times New Roman"/>
        <family val="1"/>
      </rPr>
      <t>Производство зерновых культур и сахарной свеклы</t>
    </r>
  </si>
  <si>
    <t>Производство зерновых и зернобобовых культур в весе после доработки в сельскохозяйственных организациях, крестьянских (фермерских) хозяйствах, включая доработки в сельскохозяйственных организациях (фермерских) хозяйствах, включая индивидуальных предпринимателей, тыс. тонн</t>
  </si>
  <si>
    <t>Доля прибыльных сельскохозяйственных оргнаизаций в общем их числе, %</t>
  </si>
  <si>
    <t>Уровень рентабельности сельскохозяйственных организаций с учетом субсидий, %</t>
  </si>
  <si>
    <t>Производство сахарной свеклы в физическом весе в сельскохозяйственных организациях, крестьянских (фермерских) хозяйствах, включая индивидуальных предпринимателей, тыс. тонн</t>
  </si>
  <si>
    <t>Производство масличных культур в физическом весе в сельскохозяйственных организациях, крестьянских (фермерских) хозяйствах, включая индивидуальных предпринимателей, тыс. тонн</t>
  </si>
  <si>
    <t>Производство основных видов скота и птицы на убой в живом весе в сельскохозяйственных организациях, крестьянских (фермерских) хозяйствах, включая индивидуальных предпринимателей, тонн</t>
  </si>
  <si>
    <t>Численность маточного поголовья овец и коз в сельскохозяйственных организациях, крестьянских (фермерских) хозяйствах, включая индивидуальных предпринимателей, голов</t>
  </si>
  <si>
    <t>Производство молока в сельскохозяйственных организациях (фермерских), включая индивидуальных предпринимателей</t>
  </si>
  <si>
    <t>Финансовое обеспечение деятельности подведомственных муниципальных учреждений , тыс. руб</t>
  </si>
  <si>
    <t>Уровень освоения бюджетных средств на реализацию государственных полномочий органами местного самоуправления в области обращения с животными без владельцев , не мене 95%</t>
  </si>
  <si>
    <t>не менее 95%</t>
  </si>
  <si>
    <t>Количество молодых семей, получивших государственную поддержку на улучшение жилищных условий в рамках муниципальной программы</t>
  </si>
  <si>
    <t>Количество реализованных проектов (штук)</t>
  </si>
  <si>
    <t>Количество посетителей культурных мероприятий, чел.</t>
  </si>
  <si>
    <t>Количество объектов, сданных в эксплуатацию, шт.</t>
  </si>
  <si>
    <t>Количество квалифицированных рабочих мест, шт.</t>
  </si>
  <si>
    <t>Площадь благоустроенных территорий, кв.м</t>
  </si>
  <si>
    <r>
      <t xml:space="preserve">Основное мероприятие 7.1. </t>
    </r>
    <r>
      <rPr>
        <sz val="12"/>
        <rFont val="Times New Roman"/>
        <family val="1"/>
      </rPr>
      <t>Обеспечение эффективности управления системой образования</t>
    </r>
  </si>
  <si>
    <r>
      <t>Основное мероприятие 6.2.</t>
    </r>
    <r>
      <rPr>
        <sz val="12"/>
        <rFont val="Times New Roman"/>
        <family val="1"/>
      </rPr>
      <t xml:space="preserve"> Гражданское образование и патриотическое воспитание молодежи, содействие формированию правовых, культурных и нравственных ценностей среди молодежи, подготовка молодежи  к ее службе в Вооруженных Силах Российской Федерации</t>
    </r>
  </si>
  <si>
    <r>
      <t>Основное мероприятие 6.1.</t>
    </r>
    <r>
      <rPr>
        <sz val="12"/>
        <rFont val="Times New Roman"/>
        <family val="1"/>
      </rPr>
      <t xml:space="preserve">              Развитие молодёжной инфраструктуры, создание условий для вовлечения молодёжи в социальную практику, обеспечение поддержки научной и творческой активности молодежи</t>
    </r>
  </si>
  <si>
    <r>
      <t>Основное мероприятие 5.2.</t>
    </r>
    <r>
      <rPr>
        <sz val="12"/>
        <rFont val="Times New Roman"/>
        <family val="1"/>
      </rPr>
      <t xml:space="preserve"> Обеспечение деятельности МКУ ДОЛ "Ландыш", создание условий для организации отдыха и оздоровления детей в загородных ДОЛ.</t>
    </r>
  </si>
  <si>
    <r>
      <t>Основное мероприятие 5.1.</t>
    </r>
    <r>
      <rPr>
        <sz val="12"/>
        <rFont val="Times New Roman"/>
        <family val="1"/>
      </rPr>
      <t xml:space="preserve">            Организация отдыха детей в каникулярное время в пришкольных лагерях с дневным пребыванием, проведение смен оборонно-спортивного профиля</t>
    </r>
  </si>
  <si>
    <r>
      <t xml:space="preserve">Основное мероприятие 4.2.   </t>
    </r>
    <r>
      <rPr>
        <sz val="12"/>
        <rFont val="Times New Roman"/>
        <family val="1"/>
      </rPr>
      <t xml:space="preserve">           Выплаты, направленные на социализацию детей и детей-сирот, нуждающихся в особой защите государства</t>
    </r>
  </si>
  <si>
    <r>
      <t xml:space="preserve">Основное мероприятие 3.3.    </t>
    </r>
    <r>
      <rPr>
        <sz val="12"/>
        <rFont val="Times New Roman"/>
        <family val="1"/>
      </rPr>
      <t xml:space="preserve">         Финансовое обеспечение деятельности спортивных муниципальных учреждений дополнительного образования</t>
    </r>
  </si>
  <si>
    <r>
      <t xml:space="preserve">Основное мероприятие 3.1. </t>
    </r>
    <r>
      <rPr>
        <sz val="12"/>
        <rFont val="Times New Roman"/>
        <family val="1"/>
      </rPr>
      <t>Финансирование расходов  на оплату труда и начисления персоналу учреждений дополнительного образования детей</t>
    </r>
  </si>
  <si>
    <r>
      <t>Основное мероприятие 2.6.</t>
    </r>
    <r>
      <rPr>
        <sz val="12"/>
        <rFont val="Times New Roman"/>
        <family val="1"/>
      </rPr>
      <t xml:space="preserve">           Муниципальная составляющая регионального проекта «Цифровая образовательная среда»</t>
    </r>
  </si>
  <si>
    <r>
      <t>Основное мероприятие 2.5.</t>
    </r>
    <r>
      <rPr>
        <sz val="12"/>
        <rFont val="Times New Roman"/>
        <family val="1"/>
      </rPr>
      <t xml:space="preserve">           Муниципальная составляющая регионального проекта «Успех каждого ребенка»</t>
    </r>
  </si>
  <si>
    <r>
      <t>Основное мероприятие 2.4.</t>
    </r>
    <r>
      <rPr>
        <sz val="12"/>
        <rFont val="Times New Roman"/>
        <family val="1"/>
      </rPr>
      <t xml:space="preserve">           Муниципальная составляющая регионального проекта «Современная школа»</t>
    </r>
  </si>
  <si>
    <r>
      <t>Основное мероприятие 2.3.</t>
    </r>
    <r>
      <rPr>
        <sz val="12"/>
        <rFont val="Times New Roman"/>
        <family val="1"/>
      </rPr>
      <t xml:space="preserve">           Организация бесплатного горячего питания обучающихся начальных классов</t>
    </r>
  </si>
  <si>
    <r>
      <t>Основное мероприятие 2.2.</t>
    </r>
    <r>
      <rPr>
        <sz val="12"/>
        <rFont val="Times New Roman"/>
        <family val="1"/>
      </rPr>
      <t xml:space="preserve">           Развитие и модернизация общего образования</t>
    </r>
  </si>
  <si>
    <r>
      <t xml:space="preserve">Основное мероприятие 2.1. </t>
    </r>
    <r>
      <rPr>
        <sz val="12"/>
        <rFont val="Times New Roman"/>
        <family val="1"/>
      </rPr>
      <t xml:space="preserve">Финансирование расходов  на оплату труда  и начисления персоналу общеобразовательных учреждений </t>
    </r>
  </si>
  <si>
    <r>
      <t xml:space="preserve">Основное мероприятие 1.4. </t>
    </r>
    <r>
      <rPr>
        <sz val="12"/>
        <rFont val="Times New Roman"/>
        <family val="1"/>
      </rPr>
      <t>Обеспечение выплаты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образования.</t>
    </r>
  </si>
  <si>
    <r>
      <t xml:space="preserve">Основное мероприятие 1.3.  </t>
    </r>
    <r>
      <rPr>
        <sz val="12"/>
        <rFont val="Times New Roman"/>
        <family val="1"/>
      </rPr>
      <t xml:space="preserve">           Муниципальная составляющая регионального проекта «Содействие занятости женщин-создание условий дошкольного образования для детей в возрасте до трёх лет»</t>
    </r>
  </si>
  <si>
    <r>
      <t xml:space="preserve">Основное мероприятие 1.2.  </t>
    </r>
    <r>
      <rPr>
        <sz val="12"/>
        <rFont val="Times New Roman"/>
        <family val="1"/>
      </rPr>
      <t xml:space="preserve">           Развитие и модернизация дошкольного образования</t>
    </r>
  </si>
  <si>
    <r>
      <t xml:space="preserve">Основное мероприятие 1.1. </t>
    </r>
    <r>
      <rPr>
        <sz val="12"/>
        <rFont val="Times New Roman"/>
        <family val="1"/>
      </rPr>
      <t>Финансирование расходов на оплату труда и начисления персоналу дошкольных образовательных учреждений</t>
    </r>
  </si>
  <si>
    <t>Охват детей программой дошкольного образования в возрасте от 3 до 7 лет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школе).,%</t>
  </si>
  <si>
    <t>Доля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1 - 6 лет, скорректированной на численность детей 5 - 6 лет, обучающихся по основным программам начального общего образования, показывает фактический уровень охвата населения услугами муниципальных дошкольных образовательных учреждений</t>
  </si>
  <si>
    <t>Отношение среднего балла Единого государственного экзамена (в расчете на 2 обязательных предмета) в 10% школ с лучшими результатами  Единого государственного экзамена к среднему баллу Единого государственного экзамена (в расчете на 2 обязательных предмета) в 10% школ с худшими результатами Единого государственного экзамена, %</t>
  </si>
  <si>
    <t>Удельный вес численности обучающихся в общеобразовательных организациях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образования, %</t>
  </si>
  <si>
    <t>Доля детей в возрасте 5 - 18 лет, получающих услуги по дополнительному образованию в организациях различной организационно-правовой формы собственности, в общей численности детей этой возрастной группы характеризует доступность и востребованность бесплатных и платных услуг в сфере дополнительного образования,%</t>
  </si>
  <si>
    <t>Доля детей, охваченных организованным  отдыхом и оздоровлением, в общем количестве детей школьного возраста, %</t>
  </si>
  <si>
    <t>Отношение среднемесячной заработной платы педагогических работников муниципальных учреждений дошкольного образования – к средней заработной плате в общем образовании региона, %</t>
  </si>
  <si>
    <t>Обеспеченность детей дошкольного возраста местами в дошкольных образовательных организациях (количество мест на    1 000 детей), единиц</t>
  </si>
  <si>
    <t>Создание  дополнительных мест, в том числе с обеспечением необходимых условий пребывания детей с ОВЗ и детей-инвалидов в организациях, осуществляющих образовательную деятельность по образовательным программам  дошкольного образования детей в возрасте до трёх лет за счёт средств федерального, областного и местных бюджетов, ед.</t>
  </si>
  <si>
    <t>Обеспечение своевременности выплат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образования,%</t>
  </si>
  <si>
    <t>Отношение среднемесячной заработной платы педагогических работников муниципальных образовательных организаций общего образования – к среднемесячному доходу от трудовой деятельности в регионе, %</t>
  </si>
  <si>
    <t>Удельный вес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обучающихся, %</t>
  </si>
  <si>
    <t>Охват обучающихся начальных классов горячим питанием,%</t>
  </si>
  <si>
    <t>Число общеобразовательных организаций, создавших (обновивших) материально-техническую базу для реализации основных  и дополнительных общеобразовательных программ цифрового и гуманитарного профилей, ед.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</si>
  <si>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занятий физической культурой и     спортом, ед.</t>
  </si>
  <si>
    <t>Число общеобразовательных организаций, внедривших целевую модель цифровой образовательной среды, ед.</t>
  </si>
  <si>
    <t>Отношение среднемесячной заработной платы педагогических работников муниципальных образовательных организаций дополнительного образования к среднемесячной заработной плате учителей в Воронежской области,%</t>
  </si>
  <si>
    <t>Доля детей в возрасте от 5 до 18 лет, получающих услуги дополнительного образования с использованием сертификата дополнительного образования, %</t>
  </si>
  <si>
    <t>Количество детей и молодежи, занимающихся в спортивных объединениях, чел</t>
  </si>
  <si>
    <t>Численность выявленных и учтённых детей в возрасте до 18 лет, оставшихся без попечения родителей, чел.</t>
  </si>
  <si>
    <t>Обеспечение своевременности выплат, направленных на социализацию детей и детей-сирот, нуждающихся в защите государства, %</t>
  </si>
  <si>
    <t>Доля детей, находящихся в трудной жизненной ситуации, охваченных организованным отдыхом и оздоровлением в лагерях дневного пребывания, загородных детских оздоровительных и профильных лагерях, в общем количестве детей, находящихся в трудной жизненной ситуации , %</t>
  </si>
  <si>
    <t>Отношение численности детей, отдохнувших в МКУ ДОЛ «Ландыш», к проектной наполняемости  действующего муниципального детского оздоровительного лагеря, %</t>
  </si>
  <si>
    <t>Количество государственных и муниципальных учреждений, расположенных на территории Семилукского муниципального  района, принимающих участие в реализации подпрограммы, ед.</t>
  </si>
  <si>
    <t>Укомплектованность должностей муниципальной гражданской службы в отделе по образованию и опеке администрации Семилукского  муниципального района Воронежской области, %</t>
  </si>
  <si>
    <t>Доля выпускников муниципальных общеобразовательных организаций,  сдавших единый государственный экзамен, в общей численности выпускников муниципальных общеобразовательных учреждений, %</t>
  </si>
  <si>
    <t>Общая доля объема энергоресурсов, потребляемых на территории Семилукского муниципального района Воронежской области</t>
  </si>
  <si>
    <t>Общее количество населения удовлетворенного качеством транспортного обслуживания</t>
  </si>
  <si>
    <t>Программа № 11  "Защита населения и территории Семилукского муниципального района от чрезвычайных ситуаций, обеспечение пожарной безопасности и безопасности людей на  водных объектах"</t>
  </si>
  <si>
    <t>Увеличения  охвата доведения сигналов оповещения по нормативам оповещения до 95% общего числа жителей муниципального района, %</t>
  </si>
  <si>
    <t>Сокращение времени доведения сигналов о возникновении или угрозе возникновения ЧС до органов управления и населения до 30 минут, мин</t>
  </si>
  <si>
    <t>Отсутствие на территории района чрезвычайнах ситуаций природного и техногоенного характера с гибелью людей, ед.</t>
  </si>
  <si>
    <t>Создание условий для возможности вызова экстренных оперативных служб по единому номеру "112" на базе ЕДДС Семилукского муниципального района, да/нет</t>
  </si>
  <si>
    <r>
      <t>Основное мероприятие 1.1.</t>
    </r>
    <r>
      <rPr>
        <sz val="12"/>
        <rFont val="Times New Roman"/>
        <family val="1"/>
      </rPr>
      <t xml:space="preserve">   Обеспечение жильем молодых семей</t>
    </r>
  </si>
  <si>
    <t>Количество выданных свидетельств в рамках муниципальной программы, шт</t>
  </si>
  <si>
    <t>Доля поселений, в которых подготовлены проекты документов территориального планирования, от общего количества поселений, %</t>
  </si>
  <si>
    <t>Количество молодых семей, получивших государственную поддержку на улучшение жилищных условий в рамках муниципальной  программы, ед.</t>
  </si>
  <si>
    <t>Количество поселений, получивших субсидии в рамках реализации подпрограммы, ед</t>
  </si>
  <si>
    <t>Подпрограмма № 5 "Поддержка социально-ориентированных некоммерческих организаций"</t>
  </si>
  <si>
    <t>Уровень удовлетворенности населения деятельностью органов местного самоуправления Семилукского муниципального района.(не менее), %</t>
  </si>
  <si>
    <t>Доля устраненных коррупционных правонарушений от общего количества выявленных.(не менее), %</t>
  </si>
  <si>
    <t>Обеспечение эффективного расходования бюджетных средств при осуществлении управленческих функций органов местного самоуправления. (не менее), %</t>
  </si>
  <si>
    <t>Доля муниципальных служащих, имеющих высшее профессиональное образование, %</t>
  </si>
  <si>
    <t>Доля должностей муниципальной службы, на которые сформирован кадровый резерв,%</t>
  </si>
  <si>
    <t>Доля жителей Семилукского муниципального района, столкнувшихся с проявлениями коррупции при получении муниципальных услуг», %</t>
  </si>
  <si>
    <t>Доля устраненных коррупциогенных факторов, выявленных в процессе антикоррупционной экспертизы нормативных правовых актов и их проектов, %</t>
  </si>
  <si>
    <t>Количество выявленных коррупционных правонарушений со стороны должностных лиц органов местного самоуправления, ед.</t>
  </si>
  <si>
    <t>Отношение расходов на оплату труда (с начислениями)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и служащих, не отнесенных к должностям муниципальной службы в Семилукском муниципальном районе по итогам исполнения за отчетный финансовый год к доведенным нормативам формирования. (не менее)</t>
  </si>
  <si>
    <t>Уровень исполнения плановых назначений по расходам на реализацию мероприятия. (не менее)</t>
  </si>
  <si>
    <t>Количество проведенных общественных мероприятий, защищающих права ветеранов и инвалидов Семилукского муниципального района, ед.</t>
  </si>
  <si>
    <t>Количество социально ориентированных некоммерческих организаций, которым  оказана финансовая поддержка за счет бюджетных ассигнований бюджета муниципального образования (включая субсидии из областного бюджета), ед.</t>
  </si>
  <si>
    <t xml:space="preserve">Подпрограмма  4. "Обеспечение сохранности и ремонт военно-мемориальных объектов" </t>
  </si>
  <si>
    <t>Уровень удовлетворенности граждан качеством предоставляемых муниципальных услуг в сфере культуры, %</t>
  </si>
  <si>
    <t>Доля населения, охваченного мероприятиями в сфере культуры, %</t>
  </si>
  <si>
    <t xml:space="preserve">Отношение среднемесячной номинальной начисленной заработной платы работников муниципальных учреждений культуры к среднемесячной номинальной начисленной заработной плате работников, занятых в сфере экономики региона, % </t>
  </si>
  <si>
    <t>Доля объектов культурного наследия, находящихся в муниципальной собственности и требующих выполнения работ по сохранению объектов культурного наследия   в общем количестве объектов культурного наследия, находящихся в муниципальной собственности, %</t>
  </si>
  <si>
    <t>Уровень фактической обеспеченности муниципальными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</si>
  <si>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</si>
  <si>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</si>
  <si>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</si>
  <si>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Количество посещений муниципальных библиотек, чел.</t>
  </si>
  <si>
    <t>Доля муниципальных учреждений культуры, здания которых находятся  в аварийном состоянии или требуют капитального ремонта, в общем количестве  муниципальных учреждений культуры, %</t>
  </si>
  <si>
    <t>Количество посещений учреждений культуры клубного типа, тыс. чел</t>
  </si>
  <si>
    <t>Доля численности детей от 6 до 18 лет, обучающихся в детских школах искусств, от общего количества учащихся общеобразовательных школ Семилукского муниципального района (1-11 классов), %</t>
  </si>
  <si>
    <t>Доля обучающихся по предпрофессиональным образовательным программам в области искусств от общего количества обучающихся в детских школах искусств, %</t>
  </si>
  <si>
    <t>Увеличение доли работников учреждения, прошедших профессиональную переподготовку или повышение квалификации в течение 3-х последних лет, %</t>
  </si>
  <si>
    <t>Количество установленных (возведенных) памятников, мемориальных досок и иных памятных знаков, ед</t>
  </si>
  <si>
    <t>Формирование и ведение баз данных в сфере туризма , ед</t>
  </si>
  <si>
    <t>Количество отремонтированных воинских захоронений, памятников, стел и памятных знаков, ед</t>
  </si>
  <si>
    <t>Количество посетителей экспозиций муниципального музея, тыс.чел</t>
  </si>
  <si>
    <t>Эффективное управление и распоряжение муниципальным имуществом и земельными ресурсами</t>
  </si>
  <si>
    <t>Количество изготовленных копий планшетов, шт</t>
  </si>
  <si>
    <t>Количество изготовленных межевых планов при формировании земельных участков, шт</t>
  </si>
  <si>
    <t>Количество изготовленных планов раздела земельных участков, шт</t>
  </si>
  <si>
    <t>Количество изготовленных актов выноса в натуру границ земельных участков – установление границ и точек земельных участков на местности, шт</t>
  </si>
  <si>
    <t>Количество изготовленных технических паспортов объектов недвижимости, шт</t>
  </si>
  <si>
    <t>Количество изготовленных технических планов объектов недвижимости, шт</t>
  </si>
  <si>
    <t>Количество документов, подтверждающих приобретение имущества, шт</t>
  </si>
  <si>
    <t>Количество изготовленных отчетов об оценке, шт</t>
  </si>
  <si>
    <t>Количество составленных актов о демонтаже рекламных конструкций, шт</t>
  </si>
  <si>
    <t>Финансовое обеспечение деятельности отдела архитектуры, градостроительства, имущества и земельных отношений администрации Семилукского муниципального района Воронежской области, тыс. руб.</t>
  </si>
  <si>
    <t>Доля населения, систематически занимающегося физической культурой и спортом, в общей численности к 2024 году, %</t>
  </si>
  <si>
    <t>Количество физкультурных и спортивных мероприятий, проводимых на территории Семилукского района в рамках реализации календарного плана официальных физкультурных мероприятий и спортивных мероприятий Семилукского муниципального района к 2024 году до 32 мероприятий, ед.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</si>
  <si>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13,8% (на конец 2024года), %</t>
  </si>
  <si>
    <t>Уровень фактической обеспеченности спортивными залами от нормативной потребности до 48,8% (на конец 2024года), %</t>
  </si>
  <si>
    <t>Количество участников физкультурных и спортивных мероприятий, проводимых на территории Семилукского района в рамках реализации календарного плана официальных физкультурных мероприятий и спортивных мероприятий Семилукского муниципального района 15,7 тыс. чел. (на конец 2024 года.), тыс. чел</t>
  </si>
  <si>
    <t>Единовременная пропускная способность объектов спорта к 2024 году до 36% 12750 человек в смену, %</t>
  </si>
  <si>
    <t>Уровень обеспеченности населения спортивными сооружениями исходя из единовременной пропускной способности объектов спорта до 48,8% (на конец 2024года), %</t>
  </si>
  <si>
    <t>Уровень фактической обеспеченности плоскостными спортивными сооружениями от нормативной потребности до 89 % (на конец 2024 года), %</t>
  </si>
  <si>
    <t>Доля граждан, выполнившего нормативы Всероссийского физкультурно-спортивного комплекса «Готов к труду и обороне» (ГТО), в общей численности населения, принявшего участие в выполнении нормативов Всероссийского физкультурно-спортивного комплекса «Готов к труду и обороне» (ГТО), к 2024 году до 8,5%;, %</t>
  </si>
  <si>
    <t xml:space="preserve">2020-2025 </t>
  </si>
  <si>
    <t>Количество проведенных в образовательных учреждениях района лекций и тренингов с детьми и подростками о вреде наркомании, алкоголя и табакокурения, ед</t>
  </si>
  <si>
    <t>Количество выступлений и публикаций, организованных в средствах массовой информации по правилам безопасности населения в местах массового скопления граждан, ед</t>
  </si>
  <si>
    <t>Количество мероприятий, проведенных по профилактике терроризма и экстремизма, ед</t>
  </si>
  <si>
    <t>Количество опубликованных статей в средствах массовой информации о вреде алкоголя и наркотиков, направленных на профилактику злоупотребления психоактивных веществ и наркотиков, ед</t>
  </si>
  <si>
    <t>Количество детей «группы риска», привлеченных к занятиям в кружках и спортивных секциях, чел</t>
  </si>
  <si>
    <t>Количество сообщений о фактах коррупции, шт</t>
  </si>
  <si>
    <t>Оборот малых предприятий Семилукского района, млн.руб.</t>
  </si>
  <si>
    <t>Общее количество субъектов МСП в моногородах, получивших поддержку, ед.</t>
  </si>
  <si>
    <t>Подпрограмма 1 "Управление муниципальными финансами"</t>
  </si>
  <si>
    <t>Подпрограмма № 1 "Развитие муниципальной службы в Семилукском муниципальном районе"</t>
  </si>
  <si>
    <r>
      <t xml:space="preserve">Основное мероприятие 3.2.    </t>
    </r>
    <r>
      <rPr>
        <sz val="12"/>
        <rFont val="Times New Roman"/>
        <family val="1"/>
      </rPr>
      <t xml:space="preserve">         Развитие и модернизация учреждений дополнительного образования детей</t>
    </r>
  </si>
  <si>
    <r>
      <t xml:space="preserve">Основное мероприятие 4.1. </t>
    </r>
    <r>
      <rPr>
        <sz val="12"/>
        <rFont val="Times New Roman"/>
        <family val="1"/>
      </rPr>
      <t>Финансирование  расходов для осуществления отдельных государственных полномочий по созданию и организации деятельности комиссии по делам несовершеннолетних, организации и осуществлению деятельности по опеке и попечительству</t>
    </r>
  </si>
  <si>
    <r>
      <t xml:space="preserve">Основное мероприятие 7.2.                                </t>
    </r>
    <r>
      <rPr>
        <sz val="12"/>
        <rFont val="Times New Roman"/>
        <family val="1"/>
      </rPr>
      <t>Проведение мероприятий в области образования.</t>
    </r>
  </si>
  <si>
    <r>
      <t xml:space="preserve">Подпрограмма 1. </t>
    </r>
    <r>
      <rPr>
        <sz val="12"/>
        <rFont val="Times New Roman"/>
        <family val="1"/>
      </rPr>
      <t>"Создание условий для обеспечения доступным и комфортным жильем населения Семилукского муниципального района"</t>
    </r>
  </si>
  <si>
    <r>
      <t xml:space="preserve">Основное мероприятие 2.1                              </t>
    </r>
    <r>
      <rPr>
        <sz val="12"/>
        <rFont val="Times New Roman"/>
        <family val="1"/>
      </rPr>
      <t>Развитие градостроительной деятельности</t>
    </r>
  </si>
  <si>
    <r>
      <t xml:space="preserve">Основное мероприятие 2.2 </t>
    </r>
    <r>
      <rPr>
        <sz val="12"/>
        <rFont val="Times New Roman"/>
        <family val="1"/>
      </rPr>
      <t>Подготовка документации по планировке территорий</t>
    </r>
  </si>
  <si>
    <t>ОТЧЕТ о ходе реализации муниципальных программ (финансирование программ) по состоянию на 01.01.2022 г.</t>
  </si>
  <si>
    <r>
      <t xml:space="preserve">Мероприятие 2.2                          </t>
    </r>
    <r>
      <rPr>
        <sz val="12"/>
        <rFont val="Times New Roman"/>
        <family val="1"/>
      </rPr>
      <t>Обеспечение экономической устойчивости транспортных предприятий автомобильного транспорта</t>
    </r>
  </si>
  <si>
    <r>
      <t>Мероприятие 2.1.</t>
    </r>
    <r>
      <rPr>
        <sz val="12"/>
        <rFont val="Times New Roman"/>
        <family val="1"/>
      </rPr>
      <t xml:space="preserve">                      
Развитие пассажирского автомобильного транспорта</t>
    </r>
  </si>
  <si>
    <r>
      <t>Мероприятие1. 4.</t>
    </r>
    <r>
      <rPr>
        <sz val="12"/>
        <rFont val="Times New Roman"/>
        <family val="1"/>
      </rPr>
      <t xml:space="preserve">           
Утепление теплового контура зданий бюджетных учреждений</t>
    </r>
  </si>
  <si>
    <r>
      <t xml:space="preserve">Мероприятие 1.5.                          </t>
    </r>
    <r>
      <rPr>
        <sz val="12"/>
        <rFont val="Times New Roman"/>
        <family val="1"/>
      </rPr>
      <t>Модернизация системы отопления бюджетных учреждений</t>
    </r>
  </si>
  <si>
    <r>
      <t>Мероприятие 1.3.</t>
    </r>
    <r>
      <rPr>
        <sz val="12"/>
        <rFont val="Times New Roman"/>
        <family val="1"/>
      </rPr>
      <t xml:space="preserve">                            Модернизация системы освещения бюджетных учреждений</t>
    </r>
  </si>
  <si>
    <r>
      <t xml:space="preserve">Мероприятие 1.2.                          </t>
    </r>
    <r>
      <rPr>
        <sz val="12"/>
        <rFont val="Times New Roman"/>
        <family val="1"/>
      </rPr>
      <t>Оснащение приборами учета</t>
    </r>
  </si>
  <si>
    <r>
      <t>Мероприятие 1.</t>
    </r>
    <r>
      <rPr>
        <sz val="12"/>
        <rFont val="Times New Roman"/>
        <family val="1"/>
      </rPr>
      <t xml:space="preserve"> 1                     Проведение энергетических обследований бюджетных учреждений</t>
    </r>
  </si>
  <si>
    <t>Доля молодых людей, задействованных в реализации программных мероприятий, %</t>
  </si>
  <si>
    <r>
      <t>Основное мероприятие 1.3.</t>
    </r>
    <r>
      <rPr>
        <sz val="12"/>
        <rFont val="Times New Roman"/>
        <family val="1"/>
      </rPr>
      <t xml:space="preserve"> Создание материально-технической базы для повышения уровня защиты населения и территории Семилукского муниципального района от чрезвычайных ситуаций, обеспечение пожарной безопасности и безопасности людей на водных объектах.</t>
    </r>
  </si>
  <si>
    <r>
      <t xml:space="preserve">Основное мероприятие 1.2. </t>
    </r>
    <r>
      <rPr>
        <sz val="12"/>
        <rFont val="Times New Roman"/>
        <family val="1"/>
      </rPr>
      <t>Создание системы обеспечения вызова экстренных оперативных служб по единому номеру "112" на базе Единой дежурно-диспетчерской службы муниципального района</t>
    </r>
  </si>
  <si>
    <r>
      <t xml:space="preserve">Основное мероприятие 1.1.                 </t>
    </r>
    <r>
      <rPr>
        <sz val="12"/>
        <rFont val="Times New Roman"/>
        <family val="1"/>
      </rPr>
      <t>Развитие и модернизация системы защиты населения от угроз возникновения чрезвычайных ситуаций и пожаров</t>
    </r>
  </si>
  <si>
    <r>
      <t xml:space="preserve">Основное мероприятие 7.2. </t>
    </r>
    <r>
      <rPr>
        <sz val="12"/>
        <rFont val="Times New Roman"/>
        <family val="1"/>
      </rPr>
      <t>Реализация на территории сельских поселений современных высокоэстетичных архитектурных проектов с целью создания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привлекательного облика поселений.  </t>
    </r>
  </si>
  <si>
    <t>Подпрограмма 7. "Комплексное развитие сельских территорий Семилукского муниципального района на 2014-2024 годы"</t>
  </si>
  <si>
    <r>
      <t>Основное мероприятие 4.3.</t>
    </r>
    <r>
      <rPr>
        <sz val="12"/>
        <rFont val="Times New Roman"/>
        <family val="1"/>
      </rPr>
      <t xml:space="preserve">               Финансовое обеспечение деятельности  подведомственных учреждений</t>
    </r>
  </si>
  <si>
    <r>
      <t xml:space="preserve">Основное мероприятие 4.2.               </t>
    </r>
    <r>
      <rPr>
        <sz val="12"/>
        <rFont val="Times New Roman"/>
        <family val="1"/>
      </rPr>
      <t>Финансовое обеспечение выполнения других расходных обязательств муниципального района</t>
    </r>
  </si>
  <si>
    <r>
      <t xml:space="preserve">Основное мероприятие 4.1.           </t>
    </r>
    <r>
      <rPr>
        <sz val="12"/>
        <rFont val="Times New Roman"/>
        <family val="1"/>
      </rPr>
      <t xml:space="preserve">   Финансовое обеспечение деятельности отдела по финансам</t>
    </r>
  </si>
  <si>
    <r>
      <t xml:space="preserve">Основное мероприятие 3.3. </t>
    </r>
    <r>
      <rPr>
        <sz val="12"/>
        <rFont val="Times New Roman"/>
        <family val="1"/>
      </rPr>
      <t>Предоставление межбюджетных трансфертов для софинансирования расходных обязательств</t>
    </r>
  </si>
  <si>
    <r>
      <t xml:space="preserve">Основное мероприятие 3.2. </t>
    </r>
    <r>
      <rPr>
        <sz val="12"/>
        <rFont val="Times New Roman"/>
        <family val="1"/>
      </rPr>
      <t>Предоставление бюджетам поселений иных межбюджетных трансфертов, предоставленных из других бюджетов бюджетной системы Российской Федерации, для исполнения расходных обязательств</t>
    </r>
  </si>
  <si>
    <r>
      <t xml:space="preserve">Основное мероприятие 3.1. </t>
    </r>
    <r>
      <rPr>
        <sz val="12"/>
        <rFont val="Times New Roman"/>
        <family val="1"/>
      </rPr>
      <t xml:space="preserve">Предоставление бюджетам поселений иных межбюджетных трансфертов из районного бюджета на осуществление  переданных полномочий </t>
    </r>
  </si>
  <si>
    <r>
      <t>Основное мероприятие 2.5.</t>
    </r>
    <r>
      <rPr>
        <sz val="12"/>
        <rFont val="Times New Roman"/>
        <family val="1"/>
      </rPr>
      <t xml:space="preserve">            Содействие повышению качества управления муниципальными финансами</t>
    </r>
  </si>
  <si>
    <r>
      <t>Основное мероприятие 2.4.</t>
    </r>
    <r>
      <rPr>
        <sz val="12"/>
        <rFont val="Times New Roman"/>
        <family val="1"/>
      </rPr>
      <t xml:space="preserve">            Софинансирование приоритетных социально значимых расходов местных бюджетов.</t>
    </r>
  </si>
  <si>
    <r>
      <t xml:space="preserve">Основное мероприятие 2.3.          </t>
    </r>
    <r>
      <rPr>
        <sz val="12"/>
        <rFont val="Times New Roman"/>
        <family val="1"/>
      </rPr>
      <t>Поддержка мер по обеспечению сбалансированности местных бюджетов</t>
    </r>
  </si>
  <si>
    <r>
      <t>Основное мероприятие 2.2.</t>
    </r>
    <r>
      <rPr>
        <sz val="12"/>
        <rFont val="Times New Roman"/>
        <family val="1"/>
      </rPr>
      <t xml:space="preserve"> Выравнивание бюджетной обеспеченности муниципальных образований</t>
    </r>
  </si>
  <si>
    <r>
      <t>Основное мероприятие 2.1</t>
    </r>
    <r>
      <rPr>
        <sz val="12"/>
        <rFont val="Times New Roman"/>
        <family val="1"/>
      </rPr>
      <t>. Совершенствование системы распределения межбюджетных трансфертов муниципальным образованиям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муниципального района</t>
    </r>
  </si>
  <si>
    <r>
      <t>Основное мероприятие 1.7.</t>
    </r>
    <r>
      <rPr>
        <sz val="12"/>
        <rFont val="Times New Roman"/>
        <family val="1"/>
      </rPr>
      <t xml:space="preserve">  Обеспечение доступности информации о бюджетном процессе в  муниципальном районе.</t>
    </r>
  </si>
  <si>
    <r>
      <t xml:space="preserve">Основное мероприятие 1.6.     </t>
    </r>
    <r>
      <rPr>
        <sz val="12"/>
        <rFont val="Times New Roman"/>
        <family val="1"/>
      </rPr>
      <t>Обеспечение внутреннего муниципального финансового контроля</t>
    </r>
  </si>
  <si>
    <r>
      <t>Основное мероприятие 1.5.</t>
    </r>
    <r>
      <rPr>
        <sz val="12"/>
        <rFont val="Times New Roman"/>
        <family val="1"/>
      </rPr>
      <t xml:space="preserve">                        Управление муниципальным долгом муниципального района</t>
    </r>
  </si>
  <si>
    <r>
      <t xml:space="preserve">Основное мероприятие 1.4.           </t>
    </r>
    <r>
      <rPr>
        <sz val="12"/>
        <rFont val="Times New Roman"/>
        <family val="1"/>
      </rPr>
      <t>Управление резервным фондом муниципального района и иными средствами на исполнение расходных обязательств муниципального района</t>
    </r>
  </si>
  <si>
    <r>
      <t xml:space="preserve">Основное мероприятие 1.3.           </t>
    </r>
    <r>
      <rPr>
        <sz val="12"/>
        <rFont val="Times New Roman"/>
        <family val="1"/>
      </rPr>
      <t>Организация исполнения районного бюджета и формирование бюджетной отчетности</t>
    </r>
  </si>
  <si>
    <r>
      <t xml:space="preserve">Основное мероприятие 1.2.                 </t>
    </r>
    <r>
      <rPr>
        <sz val="12"/>
        <rFont val="Times New Roman"/>
        <family val="1"/>
      </rPr>
      <t>Составление проекта районного бюджета на очередной финансовый год и на плановый период</t>
    </r>
  </si>
  <si>
    <r>
      <t xml:space="preserve">Основное мероприятиями 1.1.               </t>
    </r>
    <r>
      <rPr>
        <sz val="12"/>
        <rFont val="Times New Roman"/>
        <family val="1"/>
      </rPr>
      <t>Нормативное правовое регулирование в сфере бюджетного процесса и других правоотношений</t>
    </r>
  </si>
  <si>
    <t>до начала очередного финансового года</t>
  </si>
  <si>
    <t>В соответствии со статьей  66 Положения  о бюджетном процессе в Семилукском муниципальном районе годовой отчет об исполнении районного бюджета за 2021 год предоставляется в СНД СМР до 01.05.2022г</t>
  </si>
  <si>
    <t>35,5 (оценка)</t>
  </si>
  <si>
    <t>96,,3</t>
  </si>
  <si>
    <r>
      <t>Основное мероприятие 1.5.</t>
    </r>
    <r>
      <rPr>
        <sz val="12"/>
        <rFont val="Times New Roman"/>
        <family val="1"/>
      </rPr>
      <t xml:space="preserve"> Противодействие коррупции</t>
    </r>
  </si>
  <si>
    <r>
      <t xml:space="preserve">Основное мероприятие 1.4. </t>
    </r>
    <r>
      <rPr>
        <sz val="12"/>
        <rFont val="Times New Roman"/>
        <family val="1"/>
      </rPr>
      <t>Профилактика преступности и правонарушений среди несовершеннолетних и молодежи</t>
    </r>
  </si>
  <si>
    <r>
      <t xml:space="preserve">Основное мероприятие 1.3. </t>
    </r>
    <r>
      <rPr>
        <sz val="12"/>
        <rFont val="Times New Roman"/>
        <family val="1"/>
      </rPr>
      <t>Организационно-правовые меропрития</t>
    </r>
  </si>
  <si>
    <r>
      <t xml:space="preserve">Основное мероприятие 1.2 </t>
    </r>
    <r>
      <rPr>
        <sz val="12"/>
        <rFont val="Times New Roman"/>
        <family val="1"/>
      </rPr>
      <t xml:space="preserve">Профилактика терроризма и экстремизма </t>
    </r>
  </si>
  <si>
    <r>
      <t>Основное мероприятие 1.1.</t>
    </r>
    <r>
      <rPr>
        <sz val="12"/>
        <rFont val="Times New Roman"/>
        <family val="1"/>
      </rPr>
      <t xml:space="preserve">              Мероприятия по охране общественного порядка и общественной безопасности</t>
    </r>
  </si>
  <si>
    <r>
      <t xml:space="preserve">Основное мероприятие 5.1.             </t>
    </r>
    <r>
      <rPr>
        <sz val="12"/>
        <rFont val="Times New Roman"/>
        <family val="1"/>
      </rPr>
      <t>Развитие музейного дела, финансовое обеспечение деятельности музея</t>
    </r>
  </si>
  <si>
    <r>
      <t xml:space="preserve">Основное мероприятие 4.1.             </t>
    </r>
    <r>
      <rPr>
        <sz val="12"/>
        <rFont val="Times New Roman"/>
        <family val="1"/>
      </rPr>
      <t>Проведение ремонтно-восстановительных работ военно-мемориальных объектов</t>
    </r>
  </si>
  <si>
    <r>
      <rPr>
        <b/>
        <sz val="12"/>
        <rFont val="Times New Roman"/>
        <family val="1"/>
      </rPr>
      <t>Основное мероприятие 3.4.</t>
    </r>
    <r>
      <rPr>
        <sz val="12"/>
        <rFont val="Times New Roman"/>
        <family val="1"/>
      </rPr>
      <t xml:space="preserve"> Финансовое обеспечение деятельности МКУ «Управление культуры, спорта и молодежной политики Семилукского муниципального района Воронежской области»</t>
    </r>
  </si>
  <si>
    <r>
      <t>Основное мероприятие 3.1</t>
    </r>
    <r>
      <rPr>
        <sz val="12"/>
        <rFont val="Times New Roman"/>
        <family val="1"/>
      </rPr>
      <t>.                              Финансовое обеспечение деятельности аппарата отдела культуры, спорта и молодежной политики администрации Семилукского муниципального района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Воронежской области</t>
    </r>
  </si>
  <si>
    <r>
      <rPr>
        <b/>
        <sz val="12"/>
        <rFont val="Times New Roman"/>
        <family val="1"/>
      </rPr>
      <t>Основное мероприятие 2.2</t>
    </r>
    <r>
      <rPr>
        <sz val="12"/>
        <rFont val="Times New Roman"/>
        <family val="1"/>
      </rPr>
      <t xml:space="preserve"> Муниципальная составляющая регионального проекта «Культурная среда».</t>
    </r>
  </si>
  <si>
    <t>субвенция из федерального бюджета на проведение Всероссийской сельскохозяйственной переписи (действует до 31.12.2016 г.)</t>
  </si>
  <si>
    <t>0</t>
  </si>
  <si>
    <t>Производство картофеля в сельскохозяйственных организациях, крестьянских (фермерских) хозяйствах включая индивидуальных предпринимателей, тонн</t>
  </si>
  <si>
    <r>
      <t xml:space="preserve">Основное меропритяие 2.2 </t>
    </r>
    <r>
      <rPr>
        <sz val="12"/>
        <rFont val="Times New Roman"/>
        <family val="1"/>
      </rPr>
      <t>Муниципальная составляющая регионального проекта «Спорт- норма жизни</t>
    </r>
  </si>
  <si>
    <r>
      <t xml:space="preserve">Основное мероприятие 2.1. </t>
    </r>
    <r>
      <rPr>
        <sz val="12"/>
        <rFont val="Times New Roman"/>
        <family val="1"/>
      </rPr>
      <t xml:space="preserve">Строительство и реконструкция спортивных объектов </t>
    </r>
  </si>
  <si>
    <r>
      <t xml:space="preserve">Основное мероприятие 1.2. </t>
    </r>
    <r>
      <rPr>
        <sz val="12"/>
        <rFont val="Times New Roman"/>
        <family val="1"/>
      </rPr>
      <t>Финансовое обеспечение деятельности спортивных учреждений района, представляющих муниципальные услуги в сфере физической культуры и спорта</t>
    </r>
  </si>
  <si>
    <r>
      <t xml:space="preserve">Основное мероприятие 1.1. </t>
    </r>
    <r>
      <rPr>
        <sz val="12"/>
        <rFont val="Times New Roman"/>
        <family val="1"/>
      </rPr>
      <t xml:space="preserve">               Реализация календарного плана официальных физкультурных и спортивных мероприятий</t>
    </r>
  </si>
  <si>
    <t>Уровень фактической обеспеченности плавательными бассейнами от нормативной потребности: до 13,4% (на конец 2024 года)  на том же уровне, %</t>
  </si>
  <si>
    <r>
      <t xml:space="preserve">Мероприятие 3.1.1.                              </t>
    </r>
    <r>
      <rPr>
        <sz val="12"/>
        <rFont val="Times New Roman"/>
        <family val="1"/>
      </rPr>
      <t>Финансовое обеспечение деятельности отдела архитектуры, градостроительства, имущества и земельных отношений администрации Семилукского муниципального района Воронежской области.</t>
    </r>
  </si>
  <si>
    <r>
      <t xml:space="preserve">Основное мероприятие 3.1                              </t>
    </r>
    <r>
      <rPr>
        <sz val="12"/>
        <rFont val="Times New Roman"/>
        <family val="1"/>
      </rPr>
      <t>Финансовое обеспечение деятельности отдела архитектуры, градостроительства, имущества и земельных отношений администрации Семилукского муниципального района Воронежской области</t>
    </r>
  </si>
  <si>
    <r>
      <t xml:space="preserve">Мероприятие 2.1.5.                     </t>
    </r>
    <r>
      <rPr>
        <sz val="12"/>
        <rFont val="Times New Roman"/>
        <family val="1"/>
      </rPr>
      <t xml:space="preserve"> Имущественная поддержка субъектов малого и среднего предпринимательства</t>
    </r>
  </si>
  <si>
    <r>
      <t xml:space="preserve">Мероприятие 2.1.3.                      </t>
    </r>
    <r>
      <rPr>
        <sz val="12"/>
        <rFont val="Times New Roman"/>
        <family val="1"/>
      </rPr>
      <t xml:space="preserve">    Проведение независимой оценки</t>
    </r>
  </si>
  <si>
    <r>
      <t>Мероприятие 2.1.2</t>
    </r>
    <r>
      <rPr>
        <sz val="12"/>
        <rFont val="Times New Roman"/>
        <family val="1"/>
      </rPr>
      <t>.                      Приобретение имущества в казну и его содержание</t>
    </r>
  </si>
  <si>
    <r>
      <t xml:space="preserve">Основное мероприятие 1.1.                 </t>
    </r>
    <r>
      <rPr>
        <sz val="12"/>
        <rFont val="Times New Roman"/>
        <family val="1"/>
      </rPr>
      <t>Владение, пользование и распоряжение земельными ресурсами</t>
    </r>
  </si>
  <si>
    <r>
      <t>Мероприятие 1.1.1.</t>
    </r>
    <r>
      <rPr>
        <sz val="12"/>
        <rFont val="Times New Roman"/>
        <family val="1"/>
      </rPr>
      <t xml:space="preserve">                                   Топо-геодезическая съемка, формирование землеустроительного дела, раздел земельных участков.</t>
    </r>
  </si>
  <si>
    <r>
      <t xml:space="preserve">Мероприятие 1.1.2. </t>
    </r>
    <r>
      <rPr>
        <sz val="12"/>
        <rFont val="Times New Roman"/>
        <family val="1"/>
      </rPr>
      <t>Вынос в натуру границ земельного участка</t>
    </r>
  </si>
  <si>
    <r>
      <t xml:space="preserve">Основное мероприятие 5.2.                    </t>
    </r>
    <r>
      <rPr>
        <sz val="12"/>
        <rFont val="Times New Roman"/>
        <family val="1"/>
      </rPr>
      <t>Финансовая поддержка на конкурсной основе грантов в форме субсидий социально-ориентированным некоммерческим организациям на реализацию программ (проектов).</t>
    </r>
  </si>
  <si>
    <r>
      <t xml:space="preserve">Основное мероприятие 5.1.                    </t>
    </r>
    <r>
      <rPr>
        <sz val="12"/>
        <rFont val="Times New Roman"/>
        <family val="1"/>
      </rPr>
      <t>Финансовая поддержка на обеспечение деятельности Семилукской районной организации Воронежского отделения Всероссийской общественной организации ветеранов (пенсионеров) войны, труда, Вооруженных сил и правоохранительных органов
Семилукского районного отделения Воронежской областной общественной организации Всероссийского общества инвалидов</t>
    </r>
  </si>
  <si>
    <r>
      <t xml:space="preserve">Основное мероприятие 4.5.             </t>
    </r>
    <r>
      <rPr>
        <sz val="12"/>
        <rFont val="Times New Roman"/>
        <family val="1"/>
      </rPr>
      <t>Проведение Всероссийской переписи населения 2020 г.</t>
    </r>
  </si>
  <si>
    <r>
      <t xml:space="preserve">Основное мероприятие 4.4.             </t>
    </r>
    <r>
      <rPr>
        <sz val="12"/>
        <rFont val="Times New Roman"/>
        <family val="1"/>
      </rPr>
      <t>Финансовое обеспечение деятельности подведомственных учреждений</t>
    </r>
  </si>
  <si>
    <r>
      <t>Основное мероприятие 4.3.</t>
    </r>
    <r>
      <rPr>
        <sz val="12"/>
        <rFont val="Times New Roman"/>
        <family val="1"/>
      </rPr>
      <t xml:space="preserve">            Выполнение других расходных обязательств</t>
    </r>
  </si>
  <si>
    <r>
      <t xml:space="preserve">Основное мероприятие 4.2.           </t>
    </r>
    <r>
      <rPr>
        <sz val="12"/>
        <rFont val="Times New Roman"/>
        <family val="1"/>
      </rPr>
      <t>Социальное обеспечение и иные выплаты населению</t>
    </r>
  </si>
  <si>
    <r>
      <t xml:space="preserve">Основное мероприятие 4.1.    </t>
    </r>
    <r>
      <rPr>
        <sz val="12"/>
        <rFont val="Times New Roman"/>
        <family val="1"/>
      </rPr>
      <t xml:space="preserve">          Финансовое обеспечение реализации муниципальной программы</t>
    </r>
  </si>
  <si>
    <r>
      <t>Основное мероприятие 3.1.</t>
    </r>
    <r>
      <rPr>
        <sz val="12"/>
        <rFont val="Times New Roman"/>
        <family val="1"/>
      </rPr>
      <t xml:space="preserve"> Формирование фонда оплаты труда лиц замещающих муниципальные должности муниципальной службы и работников, замещающих должности, не являющиеся должностями муниципальной службы органов местного самоуправления Семилукского муниципального района</t>
    </r>
  </si>
  <si>
    <r>
      <t>Основное мероприятие 2.3.</t>
    </r>
    <r>
      <rPr>
        <sz val="12"/>
        <rFont val="Times New Roman"/>
        <family val="1"/>
      </rPr>
      <t xml:space="preserve"> Создание системы противодействия коррупции в структуре органов местного самоуправления Семилукского муниципального</t>
    </r>
    <r>
      <rPr>
        <b/>
        <sz val="12"/>
        <rFont val="Times New Roman"/>
        <family val="1"/>
      </rPr>
      <t xml:space="preserve"> района</t>
    </r>
  </si>
  <si>
    <r>
      <rPr>
        <b/>
        <sz val="12"/>
        <rFont val="Times New Roman"/>
        <family val="1"/>
      </rPr>
      <t xml:space="preserve">Основное мероприятие 2.2. </t>
    </r>
    <r>
      <rPr>
        <sz val="12"/>
        <rFont val="Times New Roman"/>
        <family val="1"/>
      </rPr>
      <t>Обеспечение активного участия представителей институтов гражданского общества и граждан в противодействии коррупции</t>
    </r>
  </si>
  <si>
    <r>
      <rPr>
        <b/>
        <sz val="12"/>
        <rFont val="Times New Roman"/>
        <family val="1"/>
      </rPr>
      <t xml:space="preserve">Основное мероприятие 2.1. </t>
    </r>
    <r>
      <rPr>
        <sz val="12"/>
        <rFont val="Times New Roman"/>
        <family val="1"/>
      </rPr>
      <t xml:space="preserve">              Снижение коррупциогенности нормативных правовых органов местного самоуправления Семилукского муниципального района</t>
    </r>
  </si>
  <si>
    <r>
      <t>Основное мероприятие 1.2</t>
    </r>
    <r>
      <rPr>
        <sz val="12"/>
        <rFont val="Times New Roman"/>
        <family val="1"/>
      </rPr>
      <t>.               Создание положительного имиджа муниципального служащего, повышение роли и престижа муниципальной службы</t>
    </r>
  </si>
  <si>
    <r>
      <t>Основное мероприятие 1.1.</t>
    </r>
    <r>
      <rPr>
        <sz val="12"/>
        <rFont val="Times New Roman"/>
        <family val="1"/>
      </rPr>
      <t xml:space="preserve"> Совершенствование муниципальной правовой базы по вопросам развития муниципальной службы и оценка кадрового потенциала, профессиональное развитие муниципальных служащих Семилукского муниципального района</t>
    </r>
  </si>
  <si>
    <t>не менее 70</t>
  </si>
  <si>
    <t>не менее 90</t>
  </si>
  <si>
    <r>
      <rPr>
        <b/>
        <sz val="12"/>
        <rFont val="Times New Roman"/>
        <family val="1"/>
      </rPr>
      <t>Основное мероприятие 3.3</t>
    </r>
    <r>
      <rPr>
        <sz val="12"/>
        <rFont val="Times New Roman"/>
        <family val="1"/>
      </rPr>
      <t>. Создание условий для развития туризма.</t>
    </r>
  </si>
  <si>
    <r>
      <t>Основное мероприятие 3.2</t>
    </r>
    <r>
      <rPr>
        <sz val="12"/>
        <rFont val="Times New Roman"/>
        <family val="1"/>
      </rPr>
      <t>.                              Создание условий для сохранения и популяризации объектов исторического и культурного наследия.</t>
    </r>
  </si>
  <si>
    <r>
      <t xml:space="preserve">Основное мероприятие 2.1. </t>
    </r>
    <r>
      <rPr>
        <sz val="12"/>
        <rFont val="Times New Roman"/>
        <family val="1"/>
      </rPr>
      <t>Развитие и финансовое обеспечение образования в сфере культуры</t>
    </r>
  </si>
  <si>
    <r>
      <t xml:space="preserve">Основное мероприятие 1.2.                                      </t>
    </r>
    <r>
      <rPr>
        <sz val="12"/>
        <rFont val="Times New Roman"/>
        <family val="1"/>
      </rPr>
      <t>Развитие и финансовое обеспечение культурно-досуговых учреждений отрасли</t>
    </r>
  </si>
  <si>
    <r>
      <t xml:space="preserve">Основное мероприятие 1.А2. </t>
    </r>
    <r>
      <rPr>
        <sz val="12"/>
        <rFont val="Times New Roman"/>
        <family val="1"/>
      </rPr>
      <t>Муниципальная составляющая регионального проекта "Творческие люди"</t>
    </r>
  </si>
  <si>
    <r>
      <t>Основное мероприятие 1.1.</t>
    </r>
    <r>
      <rPr>
        <sz val="12"/>
        <rFont val="Times New Roman"/>
        <family val="1"/>
      </rPr>
      <t>.                                      Развитие и финансовое обеспечение библиотечного  дела</t>
    </r>
  </si>
  <si>
    <r>
      <t xml:space="preserve">Мероприятие 2.1.1.  </t>
    </r>
    <r>
      <rPr>
        <sz val="12"/>
        <rFont val="Times New Roman"/>
        <family val="1"/>
      </rPr>
      <t>Изготовление технической документации и технических планов на объекты муниципальной собственности для постановки на государственный кадастровый учет</t>
    </r>
  </si>
  <si>
    <r>
      <t xml:space="preserve">Основное мероприятие 2.1                              </t>
    </r>
    <r>
      <rPr>
        <sz val="12"/>
        <rFont val="Times New Roman"/>
        <family val="1"/>
      </rPr>
      <t>Приобретение, владение, пользование и распоряжение недвижимым и движимым имуществом</t>
    </r>
  </si>
  <si>
    <t>Количество лучших работников сельских учреждений культуры,которым оказана государсвенная поддержка</t>
  </si>
  <si>
    <r>
      <rPr>
        <b/>
        <sz val="12"/>
        <rFont val="Times New Roman"/>
        <family val="1"/>
      </rPr>
      <t>Мероприятие I5.3</t>
    </r>
    <r>
      <rPr>
        <sz val="12"/>
        <rFont val="Times New Roman"/>
        <family val="1"/>
      </rPr>
      <t>. "Предоставление субсидий для субсидирования части затрат субъектов социального предпринимательства – субъектов малого и среднего предпринимательства, осуществляющих социально ориентированную деятельность"</t>
    </r>
  </si>
  <si>
    <r>
      <rPr>
        <b/>
        <sz val="12"/>
        <rFont val="Times New Roman"/>
        <family val="1"/>
      </rPr>
      <t>Мероприятие I5.2</t>
    </r>
    <r>
      <rPr>
        <sz val="12"/>
        <rFont val="Times New Roman"/>
        <family val="1"/>
      </rPr>
      <t>. "Предоставление субсидий для субсидирования  части затрат субъектов  малого и среднего предпринимательства, связанных с созданием и (или) развитием дошкольных образовательных центров"</t>
    </r>
  </si>
  <si>
    <r>
      <rPr>
        <b/>
        <sz val="12"/>
        <rFont val="Times New Roman"/>
        <family val="1"/>
      </rPr>
      <t>Мероприятие I5.1</t>
    </r>
    <r>
      <rPr>
        <sz val="12"/>
        <rFont val="Times New Roman"/>
        <family val="1"/>
      </rPr>
      <t>. "Предоставление субсидий для субсидирования части затрат субъектов малого и среднего предпринимательства, связанных с созданием и (или) развитием центров времяпрепровождения детей"</t>
    </r>
  </si>
  <si>
    <r>
      <rPr>
        <b/>
        <sz val="12"/>
        <rFont val="Times New Roman"/>
        <family val="1"/>
      </rPr>
      <t>Мероприятие 7.4</t>
    </r>
    <r>
      <rPr>
        <sz val="12"/>
        <rFont val="Times New Roman"/>
        <family val="1"/>
      </rPr>
      <t>. "Предоставление субсидий на возмещение части затрат организаций, образующих инфраструктуру поддержки субъектов малого и среднего предпринимательства, связанных с реализацией проектов развития"</t>
    </r>
  </si>
  <si>
    <r>
      <rPr>
        <b/>
        <sz val="12"/>
        <rFont val="Times New Roman"/>
        <family val="1"/>
      </rPr>
      <t>Мероприятие 7.3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услуг)"</t>
    </r>
  </si>
  <si>
    <r>
      <rPr>
        <b/>
        <sz val="12"/>
        <rFont val="Times New Roman"/>
        <family val="1"/>
      </rPr>
      <t>Мероприятие 7.2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услуг)"</t>
    </r>
  </si>
  <si>
    <r>
      <rPr>
        <b/>
        <sz val="12"/>
        <rFont val="Times New Roman"/>
        <family val="1"/>
      </rPr>
      <t>Мероприятие 7.1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услуг)"</t>
    </r>
  </si>
  <si>
    <r>
      <t xml:space="preserve">Основное мероприятие 7. </t>
    </r>
    <r>
      <rPr>
        <sz val="12"/>
        <rFont val="Times New Roman"/>
        <family val="1"/>
      </rPr>
      <t xml:space="preserve">Финансовая поддержка субъектов малого и среднего предпринимательства. </t>
    </r>
  </si>
  <si>
    <r>
      <t>Мероприятие 6.1.</t>
    </r>
    <r>
      <rPr>
        <sz val="12"/>
        <rFont val="Times New Roman"/>
        <family val="1"/>
      </rPr>
      <t xml:space="preserve">                           Разработка проектов нормативно-правовых актов, направленных на создание условий предпринимательской деятельности</t>
    </r>
  </si>
  <si>
    <r>
      <t xml:space="preserve">Основное мероприятие 6. </t>
    </r>
    <r>
      <rPr>
        <sz val="12"/>
        <rFont val="Times New Roman"/>
        <family val="1"/>
      </rPr>
      <t xml:space="preserve">Совершенствование нормативно-правовой базы предпринимательской деятельности. </t>
    </r>
  </si>
  <si>
    <r>
      <t xml:space="preserve">Мероприятие 5.2.                                      </t>
    </r>
    <r>
      <rPr>
        <sz val="12"/>
        <rFont val="Times New Roman"/>
        <family val="1"/>
      </rPr>
      <t>Содействие развитию общественных организаций предпринимателей</t>
    </r>
  </si>
  <si>
    <r>
      <t xml:space="preserve">Мероприятие 5.1.                             </t>
    </r>
    <r>
      <rPr>
        <sz val="12"/>
        <rFont val="Times New Roman"/>
        <family val="1"/>
      </rPr>
      <t>Повышение статуса малого предпринимательства</t>
    </r>
  </si>
  <si>
    <r>
      <t xml:space="preserve">Основное мероприятие 5. </t>
    </r>
    <r>
      <rPr>
        <sz val="12"/>
        <rFont val="Times New Roman"/>
        <family val="1"/>
      </rPr>
      <t>Популяризация предпринимательской деятельности, создание благоприятного климата для развития предпринимательства</t>
    </r>
  </si>
  <si>
    <r>
      <t xml:space="preserve">Мероприятие 4.3.                         </t>
    </r>
    <r>
      <rPr>
        <sz val="12"/>
        <rFont val="Times New Roman"/>
        <family val="1"/>
      </rPr>
      <t>Содействие развитию в Семилукском муниципальном районе кластерных проектов малого и среднего бизнеса</t>
    </r>
  </si>
  <si>
    <r>
      <t xml:space="preserve">Мероприятие 4.2. </t>
    </r>
    <r>
      <rPr>
        <sz val="12"/>
        <rFont val="Times New Roman"/>
        <family val="1"/>
      </rPr>
      <t>Содействие созданию в Семилукском муниципальном районе индустриального парка</t>
    </r>
  </si>
  <si>
    <r>
      <t xml:space="preserve">Мероприятие 4.1.                       </t>
    </r>
    <r>
      <rPr>
        <sz val="12"/>
        <rFont val="Times New Roman"/>
        <family val="1"/>
      </rPr>
      <t>Развитие АНО "Семилукский центр поддержки предпринимательства"</t>
    </r>
  </si>
  <si>
    <r>
      <rPr>
        <b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>. "Повышение капитализации Микрокредитной компании Фонд поддержки предпринимательства Семилукского муниципального района Воронежской области"</t>
    </r>
  </si>
  <si>
    <r>
      <t>Основное мероприятие 3.</t>
    </r>
    <r>
      <rPr>
        <sz val="12"/>
        <rFont val="Times New Roman"/>
        <family val="1"/>
      </rPr>
      <t xml:space="preserve">                    Развитие микрофинансирования</t>
    </r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</si>
  <si>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услуг)"</t>
    </r>
  </si>
  <si>
    <r>
      <t xml:space="preserve">Мероприятие 2.2.                   </t>
    </r>
    <r>
      <rPr>
        <sz val="12"/>
        <rFont val="Times New Roman"/>
        <family val="1"/>
      </rPr>
      <t>Предоставление грантов начинающим субъектам малого предпринимательства</t>
    </r>
  </si>
  <si>
    <r>
      <rPr>
        <b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услуг)"</t>
    </r>
  </si>
  <si>
    <r>
      <t xml:space="preserve">Основное мероприятие 2 </t>
    </r>
    <r>
      <rPr>
        <sz val="12"/>
        <rFont val="Times New Roman"/>
        <family val="1"/>
      </rPr>
      <t>"Финансовая поддержка субъектов малого и среднего предпринимательства монопрофильного муниципального образования городского поселения - город Семилуки"</t>
    </r>
  </si>
  <si>
    <r>
      <t xml:space="preserve">Мероприятие 1.6.                             </t>
    </r>
    <r>
      <rPr>
        <sz val="12"/>
        <rFont val="Times New Roman"/>
        <family val="1"/>
      </rPr>
      <t>Консультационное содействие инновационной деятельности предприятий</t>
    </r>
  </si>
  <si>
    <r>
      <t xml:space="preserve">Мероприятие 1.5.                             </t>
    </r>
    <r>
      <rPr>
        <sz val="12"/>
        <rFont val="Times New Roman"/>
        <family val="1"/>
      </rPr>
      <t>Оказание консультационных услуг субъектам малого и среднего предпринимательства</t>
    </r>
  </si>
  <si>
    <r>
      <t xml:space="preserve">Мероприятие 1.4.                    </t>
    </r>
    <r>
      <rPr>
        <sz val="12"/>
        <rFont val="Times New Roman"/>
        <family val="1"/>
      </rPr>
      <t>Организация и проведение публичных мероприятий по вопросам предпринимательства: съездов, конференций, семинаров, совещаний, круглых столов, конкурсов</t>
    </r>
  </si>
  <si>
    <r>
      <t xml:space="preserve">Мероприятие 1.3.                          </t>
    </r>
    <r>
      <rPr>
        <sz val="12"/>
        <rFont val="Times New Roman"/>
        <family val="1"/>
      </rPr>
      <t>Мониторинг развития малого предпринимательства, выявление проблем и препятствий, сдерживающих развитие малого предпринимательства</t>
    </r>
  </si>
  <si>
    <r>
      <t xml:space="preserve">Мероприятие 1.2.                          </t>
    </r>
    <r>
      <rPr>
        <sz val="12"/>
        <rFont val="Times New Roman"/>
        <family val="1"/>
      </rPr>
      <t>Распространение информации о существующих видах поддержки малого и среднего предпринимательства в СМИ</t>
    </r>
  </si>
  <si>
    <r>
      <t>Мероприятие 1.1.</t>
    </r>
    <r>
      <rPr>
        <sz val="12"/>
        <rFont val="Times New Roman"/>
        <family val="1"/>
      </rPr>
      <t xml:space="preserve">                                          Ведение информационного портала в сети Интернет по поддержке малого предпринимательства</t>
    </r>
  </si>
  <si>
    <r>
      <t xml:space="preserve">Основное мероприятие 1.               </t>
    </r>
    <r>
      <rPr>
        <sz val="12"/>
        <rFont val="Times New Roman"/>
        <family val="1"/>
      </rPr>
      <t>Информационная и консультационная поддержка субъектов малого предпринимательства</t>
    </r>
  </si>
  <si>
    <t>И. о.начальника отдела экономического развития администрации Семилукского</t>
  </si>
  <si>
    <t>Стрыгина М. 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</si>
</sst>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Narrow"/>
      <family val="2"/>
    </font>
    <font>
      <b/>
      <sz val="10"/>
      <name val="Arial Cyr"/>
      <family val="0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b/>
      <sz val="11"/>
      <name val="Calibri"/>
      <family val="2"/>
    </font>
    <font>
      <b/>
      <sz val="14"/>
      <name val="Arial Cyr"/>
      <family val="0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10"/>
      <name val="Calibri"/>
      <family val="2"/>
    </font>
    <font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Calibri"/>
      <family val="2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1" fillId="32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69" fillId="32" borderId="15" xfId="0" applyFont="1" applyFill="1" applyBorder="1" applyAlignment="1">
      <alignment horizontal="center" vertical="top" wrapText="1"/>
    </xf>
    <xf numFmtId="0" fontId="70" fillId="32" borderId="13" xfId="0" applyFont="1" applyFill="1" applyBorder="1" applyAlignment="1">
      <alignment vertical="top" wrapText="1"/>
    </xf>
    <xf numFmtId="0" fontId="69" fillId="32" borderId="10" xfId="0" applyFont="1" applyFill="1" applyBorder="1" applyAlignment="1">
      <alignment horizontal="center" vertical="top" wrapText="1"/>
    </xf>
    <xf numFmtId="0" fontId="67" fillId="32" borderId="0" xfId="0" applyFont="1" applyFill="1" applyAlignment="1">
      <alignment/>
    </xf>
    <xf numFmtId="0" fontId="69" fillId="32" borderId="19" xfId="0" applyFont="1" applyFill="1" applyBorder="1" applyAlignment="1">
      <alignment horizontal="center" vertical="top" wrapText="1"/>
    </xf>
    <xf numFmtId="0" fontId="69" fillId="32" borderId="19" xfId="0" applyFont="1" applyFill="1" applyBorder="1" applyAlignment="1">
      <alignment horizontal="center" vertical="center" wrapText="1"/>
    </xf>
    <xf numFmtId="0" fontId="70" fillId="32" borderId="20" xfId="0" applyFont="1" applyFill="1" applyBorder="1" applyAlignment="1">
      <alignment vertical="top" wrapText="1"/>
    </xf>
    <xf numFmtId="2" fontId="71" fillId="0" borderId="16" xfId="0" applyNumberFormat="1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/>
    </xf>
    <xf numFmtId="0" fontId="69" fillId="0" borderId="16" xfId="0" applyFont="1" applyFill="1" applyBorder="1" applyAlignment="1">
      <alignment horizontal="center" vertical="center" wrapText="1"/>
    </xf>
    <xf numFmtId="2" fontId="69" fillId="0" borderId="21" xfId="0" applyNumberFormat="1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left" vertical="center" wrapText="1"/>
    </xf>
    <xf numFmtId="2" fontId="69" fillId="0" borderId="17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73" fillId="32" borderId="0" xfId="0" applyFont="1" applyFill="1" applyAlignment="1">
      <alignment/>
    </xf>
    <xf numFmtId="0" fontId="74" fillId="0" borderId="0" xfId="0" applyFont="1" applyFill="1" applyAlignment="1">
      <alignment wrapText="1"/>
    </xf>
    <xf numFmtId="0" fontId="72" fillId="0" borderId="16" xfId="0" applyFont="1" applyFill="1" applyBorder="1" applyAlignment="1">
      <alignment horizontal="left" vertical="center"/>
    </xf>
    <xf numFmtId="4" fontId="69" fillId="0" borderId="16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4" fontId="74" fillId="0" borderId="16" xfId="0" applyNumberFormat="1" applyFont="1" applyFill="1" applyBorder="1" applyAlignment="1">
      <alignment horizontal="center" vertical="center"/>
    </xf>
    <xf numFmtId="0" fontId="67" fillId="32" borderId="0" xfId="0" applyFont="1" applyFill="1" applyAlignment="1">
      <alignment/>
    </xf>
    <xf numFmtId="0" fontId="67" fillId="0" borderId="22" xfId="0" applyFont="1" applyFill="1" applyBorder="1" applyAlignment="1">
      <alignment/>
    </xf>
    <xf numFmtId="2" fontId="72" fillId="0" borderId="16" xfId="0" applyNumberFormat="1" applyFont="1" applyFill="1" applyBorder="1" applyAlignment="1">
      <alignment horizontal="left" vertical="center" wrapText="1"/>
    </xf>
    <xf numFmtId="2" fontId="72" fillId="0" borderId="16" xfId="0" applyNumberFormat="1" applyFont="1" applyFill="1" applyBorder="1" applyAlignment="1">
      <alignment vertical="center" wrapText="1"/>
    </xf>
    <xf numFmtId="2" fontId="72" fillId="0" borderId="23" xfId="0" applyNumberFormat="1" applyFont="1" applyFill="1" applyBorder="1" applyAlignment="1">
      <alignment vertical="center" wrapText="1"/>
    </xf>
    <xf numFmtId="4" fontId="72" fillId="0" borderId="16" xfId="0" applyNumberFormat="1" applyFont="1" applyFill="1" applyBorder="1" applyAlignment="1">
      <alignment horizontal="center" vertical="center" wrapText="1"/>
    </xf>
    <xf numFmtId="2" fontId="72" fillId="0" borderId="16" xfId="0" applyNumberFormat="1" applyFont="1" applyFill="1" applyBorder="1" applyAlignment="1">
      <alignment horizontal="center" vertical="center" wrapText="1"/>
    </xf>
    <xf numFmtId="2" fontId="72" fillId="0" borderId="19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/>
    </xf>
    <xf numFmtId="0" fontId="74" fillId="0" borderId="16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/>
    </xf>
    <xf numFmtId="0" fontId="71" fillId="0" borderId="18" xfId="0" applyFont="1" applyFill="1" applyBorder="1" applyAlignment="1">
      <alignment horizontal="left" vertical="center"/>
    </xf>
    <xf numFmtId="4" fontId="71" fillId="0" borderId="18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4" fontId="72" fillId="0" borderId="16" xfId="0" applyNumberFormat="1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4" fontId="67" fillId="0" borderId="16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2" fillId="0" borderId="24" xfId="0" applyFont="1" applyFill="1" applyBorder="1" applyAlignment="1">
      <alignment horizontal="left" vertical="center" wrapText="1"/>
    </xf>
    <xf numFmtId="4" fontId="69" fillId="0" borderId="24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7" fillId="32" borderId="22" xfId="0" applyFont="1" applyFill="1" applyBorder="1" applyAlignment="1">
      <alignment/>
    </xf>
    <xf numFmtId="2" fontId="69" fillId="32" borderId="16" xfId="0" applyNumberFormat="1" applyFont="1" applyFill="1" applyBorder="1" applyAlignment="1">
      <alignment horizontal="center" vertical="center" wrapText="1"/>
    </xf>
    <xf numFmtId="2" fontId="72" fillId="32" borderId="16" xfId="0" applyNumberFormat="1" applyFont="1" applyFill="1" applyBorder="1" applyAlignment="1">
      <alignment horizontal="left" vertical="center" wrapText="1"/>
    </xf>
    <xf numFmtId="4" fontId="74" fillId="32" borderId="16" xfId="0" applyNumberFormat="1" applyFont="1" applyFill="1" applyBorder="1" applyAlignment="1">
      <alignment horizontal="center" vertical="center"/>
    </xf>
    <xf numFmtId="4" fontId="69" fillId="32" borderId="16" xfId="0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left" vertical="center" wrapText="1"/>
    </xf>
    <xf numFmtId="2" fontId="69" fillId="0" borderId="16" xfId="0" applyNumberFormat="1" applyFont="1" applyFill="1" applyBorder="1" applyAlignment="1">
      <alignment horizontal="center" vertical="center" wrapText="1"/>
    </xf>
    <xf numFmtId="4" fontId="78" fillId="0" borderId="16" xfId="0" applyNumberFormat="1" applyFont="1" applyFill="1" applyBorder="1" applyAlignment="1">
      <alignment horizontal="center" vertical="center" wrapText="1"/>
    </xf>
    <xf numFmtId="4" fontId="71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71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69" fillId="0" borderId="18" xfId="0" applyNumberFormat="1" applyFont="1" applyFill="1" applyBorder="1" applyAlignment="1">
      <alignment horizontal="center" vertical="center" wrapText="1"/>
    </xf>
    <xf numFmtId="4" fontId="69" fillId="0" borderId="19" xfId="0" applyNumberFormat="1" applyFont="1" applyFill="1" applyBorder="1" applyAlignment="1">
      <alignment horizontal="center" vertical="center" wrapText="1"/>
    </xf>
    <xf numFmtId="2" fontId="69" fillId="0" borderId="16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4" fontId="81" fillId="0" borderId="16" xfId="0" applyNumberFormat="1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72" fillId="0" borderId="18" xfId="0" applyNumberFormat="1" applyFont="1" applyFill="1" applyBorder="1" applyAlignment="1">
      <alignment horizontal="left" vertical="center" wrapText="1"/>
    </xf>
    <xf numFmtId="4" fontId="74" fillId="0" borderId="18" xfId="0" applyNumberFormat="1" applyFont="1" applyFill="1" applyBorder="1" applyAlignment="1">
      <alignment horizontal="center" vertical="center"/>
    </xf>
    <xf numFmtId="4" fontId="74" fillId="0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/>
    </xf>
    <xf numFmtId="0" fontId="69" fillId="0" borderId="23" xfId="0" applyFont="1" applyFill="1" applyBorder="1" applyAlignment="1">
      <alignment/>
    </xf>
    <xf numFmtId="172" fontId="3" fillId="0" borderId="16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left" vertical="center" wrapText="1"/>
    </xf>
    <xf numFmtId="4" fontId="69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69" fillId="0" borderId="19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2" fontId="71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horizontal="center" vertical="center" wrapText="1"/>
    </xf>
    <xf numFmtId="4" fontId="69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wrapText="1"/>
    </xf>
    <xf numFmtId="0" fontId="74" fillId="32" borderId="16" xfId="0" applyFont="1" applyFill="1" applyBorder="1" applyAlignment="1">
      <alignment vertical="center" wrapText="1"/>
    </xf>
    <xf numFmtId="2" fontId="69" fillId="32" borderId="17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1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center" vertic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vertical="center" wrapText="1"/>
    </xf>
    <xf numFmtId="0" fontId="83" fillId="32" borderId="0" xfId="0" applyFont="1" applyFill="1" applyBorder="1" applyAlignment="1">
      <alignment horizontal="left" wrapText="1" shrinkToFit="1"/>
    </xf>
    <xf numFmtId="4" fontId="69" fillId="32" borderId="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wrapText="1"/>
    </xf>
    <xf numFmtId="4" fontId="3" fillId="32" borderId="19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wrapText="1" shrinkToFit="1"/>
    </xf>
    <xf numFmtId="4" fontId="3" fillId="3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vertical="center" wrapText="1"/>
    </xf>
    <xf numFmtId="0" fontId="81" fillId="0" borderId="0" xfId="0" applyFont="1" applyAlignment="1">
      <alignment wrapText="1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left" vertical="center" wrapText="1"/>
    </xf>
    <xf numFmtId="4" fontId="3" fillId="32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7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vertical="top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72" fillId="0" borderId="19" xfId="0" applyFont="1" applyFill="1" applyBorder="1" applyAlignment="1">
      <alignment vertical="center" wrapText="1"/>
    </xf>
    <xf numFmtId="2" fontId="3" fillId="32" borderId="17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29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19" fillId="32" borderId="16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top" wrapText="1"/>
    </xf>
    <xf numFmtId="2" fontId="2" fillId="32" borderId="19" xfId="59" applyNumberFormat="1" applyFont="1" applyFill="1" applyBorder="1" applyAlignment="1">
      <alignment horizontal="center" vertical="center" wrapText="1"/>
    </xf>
    <xf numFmtId="2" fontId="2" fillId="32" borderId="25" xfId="59" applyNumberFormat="1" applyFont="1" applyFill="1" applyBorder="1" applyAlignment="1">
      <alignment horizontal="center" vertical="center" wrapText="1"/>
    </xf>
    <xf numFmtId="2" fontId="2" fillId="32" borderId="30" xfId="59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/>
    </xf>
    <xf numFmtId="2" fontId="3" fillId="32" borderId="19" xfId="0" applyNumberFormat="1" applyFont="1" applyFill="1" applyBorder="1" applyAlignment="1">
      <alignment vertical="center" wrapText="1"/>
    </xf>
    <xf numFmtId="2" fontId="3" fillId="32" borderId="16" xfId="0" applyNumberFormat="1" applyFont="1" applyFill="1" applyBorder="1" applyAlignment="1">
      <alignment vertical="center" wrapText="1"/>
    </xf>
    <xf numFmtId="2" fontId="3" fillId="32" borderId="16" xfId="0" applyNumberFormat="1" applyFont="1" applyFill="1" applyBorder="1" applyAlignment="1">
      <alignment horizontal="center" vertical="center"/>
    </xf>
    <xf numFmtId="2" fontId="2" fillId="32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69" fillId="0" borderId="27" xfId="0" applyNumberFormat="1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21" fillId="0" borderId="33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top" wrapText="1"/>
    </xf>
    <xf numFmtId="0" fontId="69" fillId="0" borderId="23" xfId="0" applyFont="1" applyFill="1" applyBorder="1" applyAlignment="1">
      <alignment horizontal="center" vertical="top" wrapText="1"/>
    </xf>
    <xf numFmtId="0" fontId="69" fillId="0" borderId="19" xfId="0" applyFont="1" applyFill="1" applyBorder="1" applyAlignment="1">
      <alignment horizontal="center" vertical="top" wrapText="1"/>
    </xf>
    <xf numFmtId="2" fontId="2" fillId="32" borderId="23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32" borderId="24" xfId="0" applyNumberFormat="1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top" wrapText="1"/>
    </xf>
    <xf numFmtId="0" fontId="78" fillId="0" borderId="23" xfId="0" applyFont="1" applyFill="1" applyBorder="1" applyAlignment="1">
      <alignment horizontal="center" vertical="top" wrapText="1"/>
    </xf>
    <xf numFmtId="0" fontId="78" fillId="0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69" fillId="0" borderId="18" xfId="0" applyNumberFormat="1" applyFont="1" applyFill="1" applyBorder="1" applyAlignment="1">
      <alignment horizontal="center" vertical="center" wrapText="1"/>
    </xf>
    <xf numFmtId="2" fontId="69" fillId="0" borderId="23" xfId="0" applyNumberFormat="1" applyFont="1" applyFill="1" applyBorder="1" applyAlignment="1">
      <alignment horizontal="center" vertical="center" wrapText="1"/>
    </xf>
    <xf numFmtId="2" fontId="69" fillId="0" borderId="19" xfId="0" applyNumberFormat="1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top" wrapText="1"/>
    </xf>
    <xf numFmtId="0" fontId="74" fillId="0" borderId="23" xfId="0" applyFont="1" applyFill="1" applyBorder="1" applyAlignment="1">
      <alignment horizontal="center" vertical="top" wrapText="1"/>
    </xf>
    <xf numFmtId="0" fontId="74" fillId="0" borderId="19" xfId="0" applyFont="1" applyFill="1" applyBorder="1" applyAlignment="1">
      <alignment horizontal="center" vertical="top" wrapText="1"/>
    </xf>
    <xf numFmtId="0" fontId="71" fillId="0" borderId="18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2" fontId="71" fillId="0" borderId="18" xfId="0" applyNumberFormat="1" applyFont="1" applyFill="1" applyBorder="1" applyAlignment="1">
      <alignment horizontal="center" vertical="center" wrapText="1"/>
    </xf>
    <xf numFmtId="2" fontId="71" fillId="0" borderId="23" xfId="0" applyNumberFormat="1" applyFont="1" applyFill="1" applyBorder="1" applyAlignment="1">
      <alignment horizontal="center" vertical="center" wrapText="1"/>
    </xf>
    <xf numFmtId="2" fontId="71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2" fontId="2" fillId="0" borderId="18" xfId="0" applyNumberFormat="1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3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top" wrapText="1"/>
    </xf>
    <xf numFmtId="0" fontId="9" fillId="32" borderId="36" xfId="0" applyFont="1" applyFill="1" applyBorder="1" applyAlignment="1">
      <alignment horizontal="center" vertical="top" wrapText="1"/>
    </xf>
    <xf numFmtId="0" fontId="9" fillId="32" borderId="37" xfId="0" applyFont="1" applyFill="1" applyBorder="1" applyAlignment="1">
      <alignment horizontal="center" vertical="top" wrapText="1"/>
    </xf>
    <xf numFmtId="0" fontId="9" fillId="32" borderId="38" xfId="0" applyFont="1" applyFill="1" applyBorder="1" applyAlignment="1">
      <alignment horizontal="center" vertical="top" wrapText="1"/>
    </xf>
    <xf numFmtId="0" fontId="9" fillId="32" borderId="39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3" fillId="32" borderId="14" xfId="0" applyFont="1" applyFill="1" applyBorder="1" applyAlignment="1">
      <alignment horizontal="left" vertical="center" textRotation="90" wrapText="1"/>
    </xf>
    <xf numFmtId="0" fontId="3" fillId="32" borderId="34" xfId="0" applyFont="1" applyFill="1" applyBorder="1" applyAlignment="1">
      <alignment horizontal="left" vertical="center" textRotation="90" wrapText="1"/>
    </xf>
    <xf numFmtId="0" fontId="3" fillId="32" borderId="15" xfId="0" applyFont="1" applyFill="1" applyBorder="1" applyAlignment="1">
      <alignment horizontal="left" vertical="center" textRotation="90" wrapText="1"/>
    </xf>
    <xf numFmtId="0" fontId="2" fillId="32" borderId="14" xfId="0" applyFont="1" applyFill="1" applyBorder="1" applyAlignment="1">
      <alignment horizontal="left" vertical="center" textRotation="90" wrapText="1"/>
    </xf>
    <xf numFmtId="0" fontId="2" fillId="32" borderId="34" xfId="0" applyFont="1" applyFill="1" applyBorder="1" applyAlignment="1">
      <alignment horizontal="left" vertical="center" textRotation="90" wrapText="1"/>
    </xf>
    <xf numFmtId="0" fontId="2" fillId="32" borderId="15" xfId="0" applyFont="1" applyFill="1" applyBorder="1" applyAlignment="1">
      <alignment horizontal="left" vertical="center" textRotation="90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left" wrapText="1" shrinkToFit="1"/>
    </xf>
    <xf numFmtId="0" fontId="4" fillId="32" borderId="23" xfId="0" applyFont="1" applyFill="1" applyBorder="1" applyAlignment="1">
      <alignment horizontal="left" wrapText="1" shrinkToFit="1"/>
    </xf>
    <xf numFmtId="0" fontId="4" fillId="32" borderId="19" xfId="0" applyFont="1" applyFill="1" applyBorder="1" applyAlignment="1">
      <alignment horizontal="left" wrapText="1" shrinkToFit="1"/>
    </xf>
    <xf numFmtId="0" fontId="4" fillId="32" borderId="18" xfId="0" applyFont="1" applyFill="1" applyBorder="1" applyAlignment="1">
      <alignment horizontal="left" vertical="top" wrapText="1" shrinkToFit="1"/>
    </xf>
    <xf numFmtId="0" fontId="4" fillId="32" borderId="23" xfId="0" applyFont="1" applyFill="1" applyBorder="1" applyAlignment="1">
      <alignment horizontal="left" vertical="top" wrapText="1" shrinkToFit="1"/>
    </xf>
    <xf numFmtId="0" fontId="4" fillId="32" borderId="19" xfId="0" applyFont="1" applyFill="1" applyBorder="1" applyAlignment="1">
      <alignment horizontal="left" vertical="top" wrapText="1" shrinkToFi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 shrinkToFit="1"/>
    </xf>
    <xf numFmtId="0" fontId="4" fillId="32" borderId="23" xfId="0" applyFont="1" applyFill="1" applyBorder="1" applyAlignment="1">
      <alignment horizontal="left" vertical="center" wrapText="1" shrinkToFit="1"/>
    </xf>
    <xf numFmtId="0" fontId="4" fillId="32" borderId="19" xfId="0" applyFont="1" applyFill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69" fillId="0" borderId="18" xfId="0" applyNumberFormat="1" applyFont="1" applyFill="1" applyBorder="1" applyAlignment="1">
      <alignment horizontal="center" vertical="center"/>
    </xf>
    <xf numFmtId="4" fontId="69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74" fillId="32" borderId="26" xfId="0" applyFont="1" applyFill="1" applyBorder="1" applyAlignment="1">
      <alignment vertical="center" wrapText="1"/>
    </xf>
    <xf numFmtId="0" fontId="74" fillId="32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5"/>
  <sheetViews>
    <sheetView tabSelected="1" view="pageBreakPreview" zoomScale="70" zoomScaleNormal="60" zoomScaleSheetLayoutView="70" zoomScalePageLayoutView="0" workbookViewId="0" topLeftCell="C227">
      <selection activeCell="I229" sqref="I229:I230"/>
    </sheetView>
  </sheetViews>
  <sheetFormatPr defaultColWidth="9.140625" defaultRowHeight="15" outlineLevelRow="1"/>
  <cols>
    <col min="1" max="1" width="3.421875" style="1" hidden="1" customWidth="1"/>
    <col min="2" max="2" width="5.7109375" style="1" customWidth="1"/>
    <col min="3" max="3" width="46.7109375" style="1" customWidth="1"/>
    <col min="4" max="4" width="12.421875" style="1" customWidth="1"/>
    <col min="5" max="5" width="14.7109375" style="14" customWidth="1"/>
    <col min="6" max="6" width="15.8515625" style="14" customWidth="1"/>
    <col min="7" max="7" width="10.7109375" style="1" customWidth="1"/>
    <col min="8" max="8" width="11.28125" style="1" customWidth="1"/>
    <col min="9" max="9" width="13.7109375" style="1" customWidth="1"/>
    <col min="10" max="10" width="14.7109375" style="1" customWidth="1"/>
    <col min="11" max="11" width="13.57421875" style="1" customWidth="1"/>
    <col min="12" max="12" width="11.8515625" style="1" customWidth="1"/>
    <col min="13" max="13" width="10.7109375" style="1" customWidth="1"/>
    <col min="14" max="14" width="11.7109375" style="1" customWidth="1"/>
    <col min="15" max="15" width="8.57421875" style="1" customWidth="1"/>
    <col min="16" max="16" width="10.28125" style="1" customWidth="1"/>
    <col min="17" max="17" width="37.421875" style="1" customWidth="1"/>
    <col min="18" max="18" width="13.140625" style="1" customWidth="1"/>
    <col min="19" max="19" width="13.00390625" style="1" customWidth="1"/>
    <col min="20" max="20" width="9.8515625" style="1" customWidth="1"/>
    <col min="21" max="16384" width="9.140625" style="1" customWidth="1"/>
  </cols>
  <sheetData>
    <row r="1" spans="2:20" ht="39" customHeight="1">
      <c r="B1" s="20"/>
      <c r="C1" s="382" t="s">
        <v>291</v>
      </c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21"/>
      <c r="R1" s="20"/>
      <c r="S1" s="20"/>
      <c r="T1" s="20"/>
    </row>
    <row r="2" spans="2:20" ht="12" customHeight="1">
      <c r="B2" s="16"/>
      <c r="C2" s="382" t="s">
        <v>48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22"/>
      <c r="R2" s="22"/>
      <c r="S2" s="22"/>
      <c r="T2" s="23"/>
    </row>
    <row r="3" spans="2:20" ht="6" customHeight="1" thickBot="1">
      <c r="B3" s="2" t="s">
        <v>31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"/>
      <c r="R3" s="4"/>
      <c r="S3" s="4"/>
      <c r="T3" s="5"/>
    </row>
    <row r="4" spans="2:20" ht="35.25" customHeight="1" thickBot="1">
      <c r="B4" s="363" t="s">
        <v>24</v>
      </c>
      <c r="C4" s="366" t="s">
        <v>5</v>
      </c>
      <c r="D4" s="369" t="s">
        <v>6</v>
      </c>
      <c r="E4" s="372" t="s">
        <v>0</v>
      </c>
      <c r="F4" s="373"/>
      <c r="G4" s="373"/>
      <c r="H4" s="373"/>
      <c r="I4" s="373"/>
      <c r="J4" s="373"/>
      <c r="K4" s="373"/>
      <c r="L4" s="373"/>
      <c r="M4" s="373"/>
      <c r="N4" s="374"/>
      <c r="O4" s="375" t="s">
        <v>7</v>
      </c>
      <c r="P4" s="376"/>
      <c r="Q4" s="347" t="s">
        <v>8</v>
      </c>
      <c r="R4" s="384" t="s">
        <v>9</v>
      </c>
      <c r="S4" s="384" t="s">
        <v>10</v>
      </c>
      <c r="T4" s="387" t="s">
        <v>11</v>
      </c>
    </row>
    <row r="5" spans="2:20" ht="51.75" customHeight="1" thickBot="1">
      <c r="B5" s="364"/>
      <c r="C5" s="367"/>
      <c r="D5" s="370"/>
      <c r="E5" s="350" t="s">
        <v>12</v>
      </c>
      <c r="F5" s="351"/>
      <c r="G5" s="356" t="s">
        <v>53</v>
      </c>
      <c r="H5" s="357"/>
      <c r="I5" s="357"/>
      <c r="J5" s="357"/>
      <c r="K5" s="357"/>
      <c r="L5" s="357"/>
      <c r="M5" s="357"/>
      <c r="N5" s="358"/>
      <c r="O5" s="377"/>
      <c r="P5" s="378"/>
      <c r="Q5" s="348"/>
      <c r="R5" s="385"/>
      <c r="S5" s="385"/>
      <c r="T5" s="388"/>
    </row>
    <row r="6" spans="2:20" ht="3.75" customHeight="1" thickBot="1">
      <c r="B6" s="364"/>
      <c r="C6" s="367"/>
      <c r="D6" s="370"/>
      <c r="E6" s="352"/>
      <c r="F6" s="353"/>
      <c r="G6" s="359" t="s">
        <v>13</v>
      </c>
      <c r="H6" s="360"/>
      <c r="I6" s="359" t="s">
        <v>14</v>
      </c>
      <c r="J6" s="360"/>
      <c r="K6" s="390" t="s">
        <v>49</v>
      </c>
      <c r="L6" s="391"/>
      <c r="M6" s="359" t="s">
        <v>15</v>
      </c>
      <c r="N6" s="360"/>
      <c r="O6" s="379"/>
      <c r="P6" s="380"/>
      <c r="Q6" s="348"/>
      <c r="R6" s="385"/>
      <c r="S6" s="385"/>
      <c r="T6" s="388"/>
    </row>
    <row r="7" spans="2:20" ht="36.75" customHeight="1" thickBot="1">
      <c r="B7" s="364"/>
      <c r="C7" s="367"/>
      <c r="D7" s="370"/>
      <c r="E7" s="354"/>
      <c r="F7" s="355"/>
      <c r="G7" s="361"/>
      <c r="H7" s="362"/>
      <c r="I7" s="361"/>
      <c r="J7" s="362"/>
      <c r="K7" s="392"/>
      <c r="L7" s="393"/>
      <c r="M7" s="361"/>
      <c r="N7" s="362"/>
      <c r="O7" s="17" t="s">
        <v>17</v>
      </c>
      <c r="P7" s="17" t="s">
        <v>16</v>
      </c>
      <c r="Q7" s="348"/>
      <c r="R7" s="385"/>
      <c r="S7" s="385"/>
      <c r="T7" s="388"/>
    </row>
    <row r="8" spans="2:20" ht="45.75" customHeight="1" thickBot="1">
      <c r="B8" s="365"/>
      <c r="C8" s="368"/>
      <c r="D8" s="371"/>
      <c r="E8" s="6" t="s">
        <v>17</v>
      </c>
      <c r="F8" s="7" t="s">
        <v>16</v>
      </c>
      <c r="G8" s="8" t="s">
        <v>17</v>
      </c>
      <c r="H8" s="6" t="s">
        <v>16</v>
      </c>
      <c r="I8" s="8" t="s">
        <v>17</v>
      </c>
      <c r="J8" s="6" t="s">
        <v>16</v>
      </c>
      <c r="K8" s="8" t="s">
        <v>17</v>
      </c>
      <c r="L8" s="6" t="s">
        <v>16</v>
      </c>
      <c r="M8" s="8" t="s">
        <v>17</v>
      </c>
      <c r="N8" s="6" t="s">
        <v>16</v>
      </c>
      <c r="O8" s="18"/>
      <c r="P8" s="18"/>
      <c r="Q8" s="349"/>
      <c r="R8" s="386"/>
      <c r="S8" s="386"/>
      <c r="T8" s="389"/>
    </row>
    <row r="9" spans="2:20" ht="16.5" customHeight="1" thickBot="1">
      <c r="B9" s="19">
        <v>1</v>
      </c>
      <c r="C9" s="9">
        <v>2</v>
      </c>
      <c r="D9" s="9">
        <v>3</v>
      </c>
      <c r="E9" s="10">
        <v>4</v>
      </c>
      <c r="F9" s="10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11">
        <v>13</v>
      </c>
      <c r="O9" s="12">
        <v>16</v>
      </c>
      <c r="P9" s="12">
        <v>15</v>
      </c>
      <c r="Q9" s="13">
        <v>16</v>
      </c>
      <c r="R9" s="9">
        <v>17</v>
      </c>
      <c r="S9" s="9">
        <v>18</v>
      </c>
      <c r="T9" s="9">
        <v>19</v>
      </c>
    </row>
    <row r="10" spans="2:20" s="40" customFormat="1" ht="34.5" customHeight="1" thickBot="1">
      <c r="B10" s="37"/>
      <c r="C10" s="230" t="s">
        <v>30</v>
      </c>
      <c r="D10" s="219"/>
      <c r="E10" s="231">
        <f aca="true" t="shared" si="0" ref="E10:N10">E12+E47+E56+E94+E108+E152+E189+E203+E222+E251+E273+E278</f>
        <v>2262500.8</v>
      </c>
      <c r="F10" s="231">
        <f t="shared" si="0"/>
        <v>2133204.6920000003</v>
      </c>
      <c r="G10" s="231">
        <f t="shared" si="0"/>
        <v>93903.51000000001</v>
      </c>
      <c r="H10" s="231">
        <f t="shared" si="0"/>
        <v>89662.51999999999</v>
      </c>
      <c r="I10" s="231">
        <f t="shared" si="0"/>
        <v>1426160.42</v>
      </c>
      <c r="J10" s="231">
        <f t="shared" si="0"/>
        <v>1344878.2799999998</v>
      </c>
      <c r="K10" s="231">
        <f t="shared" si="0"/>
        <v>742436.87</v>
      </c>
      <c r="L10" s="231">
        <f t="shared" si="0"/>
        <v>698663.8920000001</v>
      </c>
      <c r="M10" s="231">
        <f t="shared" si="0"/>
        <v>0</v>
      </c>
      <c r="N10" s="231">
        <f t="shared" si="0"/>
        <v>0</v>
      </c>
      <c r="O10" s="232">
        <v>100</v>
      </c>
      <c r="P10" s="232">
        <f>F10/E10*100</f>
        <v>94.28525691571028</v>
      </c>
      <c r="Q10" s="38"/>
      <c r="R10" s="39"/>
      <c r="S10" s="39"/>
      <c r="T10" s="39"/>
    </row>
    <row r="11" spans="2:20" s="40" customFormat="1" ht="15.75" customHeight="1">
      <c r="B11" s="41"/>
      <c r="C11" s="233"/>
      <c r="D11" s="128"/>
      <c r="E11" s="234">
        <f>G10+I10+K10</f>
        <v>2262500.8</v>
      </c>
      <c r="F11" s="234">
        <f>H10+J10+L10</f>
        <v>2133204.692</v>
      </c>
      <c r="G11" s="234"/>
      <c r="H11" s="234"/>
      <c r="I11" s="234"/>
      <c r="J11" s="235"/>
      <c r="K11" s="236"/>
      <c r="L11" s="234"/>
      <c r="M11" s="234"/>
      <c r="N11" s="234"/>
      <c r="O11" s="234"/>
      <c r="P11" s="218"/>
      <c r="Q11" s="43"/>
      <c r="R11" s="42"/>
      <c r="S11" s="42"/>
      <c r="T11" s="42"/>
    </row>
    <row r="12" spans="2:20" s="40" customFormat="1" ht="184.5" customHeight="1">
      <c r="B12" s="312">
        <v>1</v>
      </c>
      <c r="C12" s="279" t="s">
        <v>70</v>
      </c>
      <c r="D12" s="265" t="s">
        <v>75</v>
      </c>
      <c r="E12" s="273">
        <f>E18+E24+E31+E35+E38+E41+E44</f>
        <v>956914.8899999999</v>
      </c>
      <c r="F12" s="273">
        <f>H12+J12+L12+N12</f>
        <v>938455.64</v>
      </c>
      <c r="G12" s="273">
        <f>G18+G24+G31+G35+G38+G41+G44</f>
        <v>66392.77</v>
      </c>
      <c r="H12" s="273">
        <f aca="true" t="shared" si="1" ref="H12:N12">H18+H24+H31+H35+H38+H41+H44</f>
        <v>62654.579999999994</v>
      </c>
      <c r="I12" s="273">
        <f t="shared" si="1"/>
        <v>522404.95999999996</v>
      </c>
      <c r="J12" s="426">
        <f t="shared" si="1"/>
        <v>520943.38999999996</v>
      </c>
      <c r="K12" s="427">
        <f t="shared" si="1"/>
        <v>368117.16000000003</v>
      </c>
      <c r="L12" s="273">
        <f t="shared" si="1"/>
        <v>354857.67000000004</v>
      </c>
      <c r="M12" s="273">
        <f t="shared" si="1"/>
        <v>0</v>
      </c>
      <c r="N12" s="273">
        <f t="shared" si="1"/>
        <v>0</v>
      </c>
      <c r="O12" s="273">
        <v>100</v>
      </c>
      <c r="P12" s="273">
        <f>F12/E12*100</f>
        <v>98.0709621939314</v>
      </c>
      <c r="Q12" s="97" t="s">
        <v>184</v>
      </c>
      <c r="R12" s="128">
        <v>100</v>
      </c>
      <c r="S12" s="128">
        <v>100</v>
      </c>
      <c r="T12" s="128">
        <f aca="true" t="shared" si="2" ref="T12:T17">S12/R12*100</f>
        <v>100</v>
      </c>
    </row>
    <row r="13" spans="2:20" s="40" customFormat="1" ht="208.5" customHeight="1">
      <c r="B13" s="313"/>
      <c r="C13" s="315"/>
      <c r="D13" s="304"/>
      <c r="E13" s="275"/>
      <c r="F13" s="275"/>
      <c r="G13" s="275"/>
      <c r="H13" s="275"/>
      <c r="I13" s="275"/>
      <c r="J13" s="426"/>
      <c r="K13" s="428"/>
      <c r="L13" s="275"/>
      <c r="M13" s="275"/>
      <c r="N13" s="275"/>
      <c r="O13" s="275"/>
      <c r="P13" s="275"/>
      <c r="Q13" s="96" t="s">
        <v>185</v>
      </c>
      <c r="R13" s="128">
        <v>67.6</v>
      </c>
      <c r="S13" s="128">
        <v>67.6</v>
      </c>
      <c r="T13" s="128">
        <f t="shared" si="2"/>
        <v>100</v>
      </c>
    </row>
    <row r="14" spans="2:20" s="40" customFormat="1" ht="165.75" customHeight="1">
      <c r="B14" s="313"/>
      <c r="C14" s="315"/>
      <c r="D14" s="304"/>
      <c r="E14" s="275"/>
      <c r="F14" s="275"/>
      <c r="G14" s="275"/>
      <c r="H14" s="275"/>
      <c r="I14" s="275"/>
      <c r="J14" s="426"/>
      <c r="K14" s="428"/>
      <c r="L14" s="275"/>
      <c r="M14" s="275"/>
      <c r="N14" s="275"/>
      <c r="O14" s="275"/>
      <c r="P14" s="275"/>
      <c r="Q14" s="164" t="s">
        <v>186</v>
      </c>
      <c r="R14" s="128">
        <v>1.8</v>
      </c>
      <c r="S14" s="128">
        <v>1.8</v>
      </c>
      <c r="T14" s="128">
        <f t="shared" si="2"/>
        <v>100</v>
      </c>
    </row>
    <row r="15" spans="2:20" s="40" customFormat="1" ht="133.5" customHeight="1">
      <c r="B15" s="313"/>
      <c r="C15" s="315"/>
      <c r="D15" s="304"/>
      <c r="E15" s="275"/>
      <c r="F15" s="275"/>
      <c r="G15" s="275"/>
      <c r="H15" s="275"/>
      <c r="I15" s="275"/>
      <c r="J15" s="426"/>
      <c r="K15" s="428"/>
      <c r="L15" s="275"/>
      <c r="M15" s="275"/>
      <c r="N15" s="275"/>
      <c r="O15" s="275"/>
      <c r="P15" s="275"/>
      <c r="Q15" s="165" t="s">
        <v>187</v>
      </c>
      <c r="R15" s="128">
        <v>100</v>
      </c>
      <c r="S15" s="128">
        <v>100</v>
      </c>
      <c r="T15" s="128">
        <f t="shared" si="2"/>
        <v>100</v>
      </c>
    </row>
    <row r="16" spans="2:20" s="40" customFormat="1" ht="183" customHeight="1">
      <c r="B16" s="313"/>
      <c r="C16" s="315"/>
      <c r="D16" s="304"/>
      <c r="E16" s="275"/>
      <c r="F16" s="275"/>
      <c r="G16" s="275"/>
      <c r="H16" s="275"/>
      <c r="I16" s="275"/>
      <c r="J16" s="426"/>
      <c r="K16" s="428"/>
      <c r="L16" s="275"/>
      <c r="M16" s="275"/>
      <c r="N16" s="275"/>
      <c r="O16" s="275"/>
      <c r="P16" s="275"/>
      <c r="Q16" s="164" t="s">
        <v>188</v>
      </c>
      <c r="R16" s="128">
        <v>75</v>
      </c>
      <c r="S16" s="128">
        <v>75</v>
      </c>
      <c r="T16" s="128">
        <f t="shared" si="2"/>
        <v>100</v>
      </c>
    </row>
    <row r="17" spans="2:21" s="40" customFormat="1" ht="108.75" customHeight="1">
      <c r="B17" s="314"/>
      <c r="C17" s="280"/>
      <c r="D17" s="266"/>
      <c r="E17" s="274"/>
      <c r="F17" s="274"/>
      <c r="G17" s="274"/>
      <c r="H17" s="274"/>
      <c r="I17" s="274"/>
      <c r="J17" s="426"/>
      <c r="K17" s="429"/>
      <c r="L17" s="274"/>
      <c r="M17" s="274"/>
      <c r="N17" s="274"/>
      <c r="O17" s="274"/>
      <c r="P17" s="274"/>
      <c r="Q17" s="96" t="s">
        <v>189</v>
      </c>
      <c r="R17" s="27">
        <v>20</v>
      </c>
      <c r="S17" s="27">
        <v>20</v>
      </c>
      <c r="T17" s="128">
        <f t="shared" si="2"/>
        <v>100</v>
      </c>
      <c r="U17" s="46"/>
    </row>
    <row r="18" spans="2:21" s="40" customFormat="1" ht="41.25" customHeight="1">
      <c r="B18" s="294"/>
      <c r="C18" s="135" t="s">
        <v>35</v>
      </c>
      <c r="D18" s="25"/>
      <c r="E18" s="108">
        <f>E19+E20+E21+E22</f>
        <v>266293.5</v>
      </c>
      <c r="F18" s="108">
        <f>F19+F20+F21+F22</f>
        <v>262783.22</v>
      </c>
      <c r="G18" s="108">
        <f aca="true" t="shared" si="3" ref="G18:N18">G19+G20+G21+G22</f>
        <v>0</v>
      </c>
      <c r="H18" s="108">
        <f t="shared" si="3"/>
        <v>0</v>
      </c>
      <c r="I18" s="108">
        <f t="shared" si="3"/>
        <v>131711</v>
      </c>
      <c r="J18" s="108">
        <f t="shared" si="3"/>
        <v>131707.85</v>
      </c>
      <c r="K18" s="108">
        <f t="shared" si="3"/>
        <v>134582.5</v>
      </c>
      <c r="L18" s="108">
        <f t="shared" si="3"/>
        <v>131075.37</v>
      </c>
      <c r="M18" s="108">
        <f t="shared" si="3"/>
        <v>0</v>
      </c>
      <c r="N18" s="108">
        <f t="shared" si="3"/>
        <v>0</v>
      </c>
      <c r="O18" s="26">
        <v>100</v>
      </c>
      <c r="P18" s="108">
        <f aca="true" t="shared" si="4" ref="P18:P26">F18/E18*100</f>
        <v>98.68180034435687</v>
      </c>
      <c r="Q18" s="45"/>
      <c r="R18" s="130"/>
      <c r="S18" s="130"/>
      <c r="T18" s="130"/>
      <c r="U18" s="46"/>
    </row>
    <row r="19" spans="2:21" s="40" customFormat="1" ht="132" customHeight="1">
      <c r="B19" s="295"/>
      <c r="C19" s="135" t="s">
        <v>183</v>
      </c>
      <c r="D19" s="25"/>
      <c r="E19" s="108">
        <f aca="true" t="shared" si="5" ref="E19:F22">G19+I19+K19+M19</f>
        <v>168580.46</v>
      </c>
      <c r="F19" s="108">
        <f t="shared" si="5"/>
        <v>168212.01</v>
      </c>
      <c r="G19" s="28"/>
      <c r="H19" s="28"/>
      <c r="I19" s="28">
        <v>126485.86</v>
      </c>
      <c r="J19" s="28">
        <v>126485.86</v>
      </c>
      <c r="K19" s="28">
        <v>42094.6</v>
      </c>
      <c r="L19" s="28">
        <v>41726.15</v>
      </c>
      <c r="M19" s="28"/>
      <c r="N19" s="127"/>
      <c r="O19" s="28">
        <v>100</v>
      </c>
      <c r="P19" s="110">
        <f t="shared" si="4"/>
        <v>99.78143967574891</v>
      </c>
      <c r="Q19" s="164" t="s">
        <v>190</v>
      </c>
      <c r="R19" s="27">
        <v>100</v>
      </c>
      <c r="S19" s="27">
        <v>100</v>
      </c>
      <c r="T19" s="27">
        <f>S19/R19*100</f>
        <v>100</v>
      </c>
      <c r="U19" s="46"/>
    </row>
    <row r="20" spans="2:21" s="40" customFormat="1" ht="102" customHeight="1">
      <c r="B20" s="295"/>
      <c r="C20" s="135" t="s">
        <v>182</v>
      </c>
      <c r="D20" s="25"/>
      <c r="E20" s="108">
        <f t="shared" si="5"/>
        <v>96901.54</v>
      </c>
      <c r="F20" s="108">
        <f t="shared" si="5"/>
        <v>93762.86</v>
      </c>
      <c r="G20" s="28"/>
      <c r="H20" s="28"/>
      <c r="I20" s="28">
        <v>4413.64</v>
      </c>
      <c r="J20" s="28">
        <v>4413.64</v>
      </c>
      <c r="K20" s="28">
        <v>92487.9</v>
      </c>
      <c r="L20" s="28">
        <v>89349.22</v>
      </c>
      <c r="M20" s="28"/>
      <c r="N20" s="127"/>
      <c r="O20" s="28">
        <v>100</v>
      </c>
      <c r="P20" s="110">
        <f t="shared" si="4"/>
        <v>96.76095962974377</v>
      </c>
      <c r="Q20" s="164" t="s">
        <v>191</v>
      </c>
      <c r="R20" s="27">
        <v>657</v>
      </c>
      <c r="S20" s="27">
        <v>657</v>
      </c>
      <c r="T20" s="27">
        <f>S20/R20*100</f>
        <v>100</v>
      </c>
      <c r="U20" s="46"/>
    </row>
    <row r="21" spans="2:21" s="40" customFormat="1" ht="165.75" customHeight="1">
      <c r="B21" s="295"/>
      <c r="C21" s="135" t="s">
        <v>181</v>
      </c>
      <c r="D21" s="25"/>
      <c r="E21" s="108">
        <f t="shared" si="5"/>
        <v>0</v>
      </c>
      <c r="F21" s="108">
        <f t="shared" si="5"/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/>
      <c r="N21" s="127"/>
      <c r="O21" s="28">
        <v>100</v>
      </c>
      <c r="P21" s="110" t="e">
        <f>F21/E21*100</f>
        <v>#DIV/0!</v>
      </c>
      <c r="Q21" s="164" t="s">
        <v>192</v>
      </c>
      <c r="R21" s="27">
        <v>0</v>
      </c>
      <c r="S21" s="27">
        <v>0</v>
      </c>
      <c r="T21" s="27" t="e">
        <f>S21/R21*100</f>
        <v>#DIV/0!</v>
      </c>
      <c r="U21" s="46"/>
    </row>
    <row r="22" spans="2:21" s="40" customFormat="1" ht="114.75" customHeight="1">
      <c r="B22" s="295"/>
      <c r="C22" s="135" t="s">
        <v>180</v>
      </c>
      <c r="D22" s="25"/>
      <c r="E22" s="108">
        <f t="shared" si="5"/>
        <v>811.5</v>
      </c>
      <c r="F22" s="108">
        <f t="shared" si="5"/>
        <v>808.35</v>
      </c>
      <c r="G22" s="28"/>
      <c r="H22" s="28"/>
      <c r="I22" s="28">
        <v>811.5</v>
      </c>
      <c r="J22" s="28">
        <v>808.35</v>
      </c>
      <c r="K22" s="28"/>
      <c r="L22" s="28"/>
      <c r="M22" s="28"/>
      <c r="N22" s="127"/>
      <c r="O22" s="28">
        <v>100</v>
      </c>
      <c r="P22" s="110">
        <f t="shared" si="4"/>
        <v>99.61182994454714</v>
      </c>
      <c r="Q22" s="165" t="s">
        <v>193</v>
      </c>
      <c r="R22" s="27">
        <v>100</v>
      </c>
      <c r="S22" s="27">
        <v>100</v>
      </c>
      <c r="T22" s="27">
        <f>S22/R22*100</f>
        <v>100</v>
      </c>
      <c r="U22" s="46"/>
    </row>
    <row r="23" spans="2:21" s="40" customFormat="1" ht="114.75" customHeight="1">
      <c r="B23" s="295"/>
      <c r="C23" s="138"/>
      <c r="D23" s="47"/>
      <c r="E23" s="44"/>
      <c r="F23" s="44"/>
      <c r="G23" s="92"/>
      <c r="H23" s="92"/>
      <c r="I23" s="92"/>
      <c r="J23" s="92"/>
      <c r="K23" s="92"/>
      <c r="L23" s="92"/>
      <c r="M23" s="92"/>
      <c r="N23" s="48"/>
      <c r="O23" s="92"/>
      <c r="P23" s="102"/>
      <c r="Q23" s="45"/>
      <c r="R23" s="130"/>
      <c r="S23" s="130"/>
      <c r="T23" s="27" t="e">
        <f>S23/R23*100</f>
        <v>#DIV/0!</v>
      </c>
      <c r="U23" s="46"/>
    </row>
    <row r="24" spans="2:21" s="40" customFormat="1" ht="57.75" customHeight="1">
      <c r="B24" s="295"/>
      <c r="C24" s="135" t="s">
        <v>34</v>
      </c>
      <c r="D24" s="126"/>
      <c r="E24" s="108">
        <f>G24+I24+K24+M24</f>
        <v>576448.1</v>
      </c>
      <c r="F24" s="108">
        <f>H24+J24+L24+N24</f>
        <v>569476.73</v>
      </c>
      <c r="G24" s="108">
        <f>G25+G26+G27+G28+G29+G30</f>
        <v>65882.77</v>
      </c>
      <c r="H24" s="108">
        <f aca="true" t="shared" si="6" ref="H24:N24">H25+H26+H27+H28+H29+H30</f>
        <v>62144.619999999995</v>
      </c>
      <c r="I24" s="108">
        <f t="shared" si="6"/>
        <v>366818.75999999995</v>
      </c>
      <c r="J24" s="108">
        <f t="shared" si="6"/>
        <v>366400.23</v>
      </c>
      <c r="K24" s="108">
        <f t="shared" si="6"/>
        <v>143746.57</v>
      </c>
      <c r="L24" s="108">
        <f t="shared" si="6"/>
        <v>140931.88</v>
      </c>
      <c r="M24" s="108">
        <f t="shared" si="6"/>
        <v>0</v>
      </c>
      <c r="N24" s="108">
        <f t="shared" si="6"/>
        <v>0</v>
      </c>
      <c r="O24" s="108">
        <v>100</v>
      </c>
      <c r="P24" s="108">
        <f t="shared" si="4"/>
        <v>98.79063353665317</v>
      </c>
      <c r="Q24" s="49"/>
      <c r="R24" s="130"/>
      <c r="S24" s="130"/>
      <c r="T24" s="130"/>
      <c r="U24" s="46"/>
    </row>
    <row r="25" spans="2:21" s="40" customFormat="1" ht="122.25" customHeight="1">
      <c r="B25" s="295"/>
      <c r="C25" s="135" t="s">
        <v>179</v>
      </c>
      <c r="D25" s="25"/>
      <c r="E25" s="108">
        <f aca="true" t="shared" si="7" ref="E25:F27">G25+I25+K25+M25</f>
        <v>345223.56</v>
      </c>
      <c r="F25" s="108">
        <f t="shared" si="7"/>
        <v>342325.93</v>
      </c>
      <c r="G25" s="28">
        <v>26951.4</v>
      </c>
      <c r="H25" s="28">
        <v>24173.68</v>
      </c>
      <c r="I25" s="28">
        <v>317642.16</v>
      </c>
      <c r="J25" s="28">
        <v>317642.16</v>
      </c>
      <c r="K25" s="28">
        <v>630</v>
      </c>
      <c r="L25" s="28">
        <v>510.09</v>
      </c>
      <c r="M25" s="28"/>
      <c r="N25" s="29"/>
      <c r="O25" s="28">
        <v>100</v>
      </c>
      <c r="P25" s="110">
        <f t="shared" si="4"/>
        <v>99.16065114443522</v>
      </c>
      <c r="Q25" s="165" t="s">
        <v>194</v>
      </c>
      <c r="R25" s="27">
        <v>100</v>
      </c>
      <c r="S25" s="27">
        <v>100</v>
      </c>
      <c r="T25" s="27">
        <f aca="true" t="shared" si="8" ref="T25:T30">S25/R25*100</f>
        <v>100</v>
      </c>
      <c r="U25" s="46"/>
    </row>
    <row r="26" spans="2:21" s="40" customFormat="1" ht="150.75" customHeight="1">
      <c r="B26" s="295"/>
      <c r="C26" s="135" t="s">
        <v>178</v>
      </c>
      <c r="D26" s="25"/>
      <c r="E26" s="108">
        <f t="shared" si="7"/>
        <v>188056.35</v>
      </c>
      <c r="F26" s="108">
        <f t="shared" si="7"/>
        <v>185113.90000000002</v>
      </c>
      <c r="G26" s="28"/>
      <c r="H26" s="28"/>
      <c r="I26" s="28">
        <v>44982.54</v>
      </c>
      <c r="J26" s="28">
        <v>44733.48</v>
      </c>
      <c r="K26" s="28">
        <v>143073.81</v>
      </c>
      <c r="L26" s="28">
        <v>140380.42</v>
      </c>
      <c r="M26" s="28"/>
      <c r="N26" s="29"/>
      <c r="O26" s="28">
        <v>100</v>
      </c>
      <c r="P26" s="110">
        <f t="shared" si="4"/>
        <v>98.43533600434125</v>
      </c>
      <c r="Q26" s="97" t="s">
        <v>195</v>
      </c>
      <c r="R26" s="27">
        <v>100</v>
      </c>
      <c r="S26" s="27">
        <v>100</v>
      </c>
      <c r="T26" s="27">
        <f t="shared" si="8"/>
        <v>100</v>
      </c>
      <c r="U26" s="46"/>
    </row>
    <row r="27" spans="2:21" s="40" customFormat="1" ht="78" customHeight="1">
      <c r="B27" s="295"/>
      <c r="C27" s="135" t="s">
        <v>177</v>
      </c>
      <c r="D27" s="25"/>
      <c r="E27" s="108">
        <f t="shared" si="7"/>
        <v>25665.8</v>
      </c>
      <c r="F27" s="108">
        <f t="shared" si="7"/>
        <v>24534.64</v>
      </c>
      <c r="G27" s="28">
        <v>21783.2</v>
      </c>
      <c r="H27" s="28">
        <v>20822.89</v>
      </c>
      <c r="I27" s="28">
        <v>3844.1</v>
      </c>
      <c r="J27" s="28">
        <v>3674.63</v>
      </c>
      <c r="K27" s="28">
        <v>38.5</v>
      </c>
      <c r="L27" s="28">
        <v>37.12</v>
      </c>
      <c r="M27" s="28"/>
      <c r="N27" s="29"/>
      <c r="O27" s="28">
        <v>100</v>
      </c>
      <c r="P27" s="110">
        <f aca="true" t="shared" si="9" ref="P27:P34">F27/E27*100</f>
        <v>95.59273430011922</v>
      </c>
      <c r="Q27" s="166" t="s">
        <v>196</v>
      </c>
      <c r="R27" s="27">
        <v>100</v>
      </c>
      <c r="S27" s="27">
        <v>100</v>
      </c>
      <c r="T27" s="27">
        <f t="shared" si="8"/>
        <v>100</v>
      </c>
      <c r="U27" s="46"/>
    </row>
    <row r="28" spans="2:21" s="40" customFormat="1" ht="123" customHeight="1">
      <c r="B28" s="295"/>
      <c r="C28" s="135" t="s">
        <v>176</v>
      </c>
      <c r="D28" s="25"/>
      <c r="E28" s="108">
        <f aca="true" t="shared" si="10" ref="E28:F30">G28+I28+K28+M28</f>
        <v>9902.33</v>
      </c>
      <c r="F28" s="108">
        <f t="shared" si="10"/>
        <v>9902.25</v>
      </c>
      <c r="G28" s="28">
        <v>9701.92</v>
      </c>
      <c r="H28" s="28">
        <v>9701.85</v>
      </c>
      <c r="I28" s="28">
        <v>198</v>
      </c>
      <c r="J28" s="28">
        <v>198</v>
      </c>
      <c r="K28" s="28">
        <v>2.41</v>
      </c>
      <c r="L28" s="28">
        <v>2.4</v>
      </c>
      <c r="M28" s="28"/>
      <c r="N28" s="29"/>
      <c r="O28" s="28">
        <v>100</v>
      </c>
      <c r="P28" s="110">
        <f t="shared" si="9"/>
        <v>99.99919210933184</v>
      </c>
      <c r="Q28" s="164" t="s">
        <v>197</v>
      </c>
      <c r="R28" s="187">
        <v>6</v>
      </c>
      <c r="S28" s="27">
        <v>6</v>
      </c>
      <c r="T28" s="27">
        <f t="shared" si="8"/>
        <v>100</v>
      </c>
      <c r="U28" s="46"/>
    </row>
    <row r="29" spans="2:21" s="40" customFormat="1" ht="102.75" customHeight="1">
      <c r="B29" s="295"/>
      <c r="C29" s="135" t="s">
        <v>175</v>
      </c>
      <c r="D29" s="25"/>
      <c r="E29" s="108">
        <f t="shared" si="10"/>
        <v>0</v>
      </c>
      <c r="F29" s="108">
        <f t="shared" si="10"/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/>
      <c r="N29" s="29"/>
      <c r="O29" s="28">
        <v>100</v>
      </c>
      <c r="P29" s="110" t="e">
        <f t="shared" si="9"/>
        <v>#DIV/0!</v>
      </c>
      <c r="Q29" s="164" t="s">
        <v>198</v>
      </c>
      <c r="R29" s="27">
        <v>0</v>
      </c>
      <c r="S29" s="27">
        <v>0</v>
      </c>
      <c r="T29" s="27" t="e">
        <f t="shared" si="8"/>
        <v>#DIV/0!</v>
      </c>
      <c r="U29" s="46"/>
    </row>
    <row r="30" spans="2:21" s="40" customFormat="1" ht="78" customHeight="1">
      <c r="B30" s="295"/>
      <c r="C30" s="135" t="s">
        <v>174</v>
      </c>
      <c r="D30" s="25"/>
      <c r="E30" s="108">
        <f t="shared" si="10"/>
        <v>7600.06</v>
      </c>
      <c r="F30" s="108">
        <f t="shared" si="10"/>
        <v>7600.01</v>
      </c>
      <c r="G30" s="28">
        <v>7446.25</v>
      </c>
      <c r="H30" s="28">
        <v>7446.2</v>
      </c>
      <c r="I30" s="28">
        <v>151.96</v>
      </c>
      <c r="J30" s="28">
        <v>151.96</v>
      </c>
      <c r="K30" s="28">
        <v>1.85</v>
      </c>
      <c r="L30" s="28">
        <v>1.85</v>
      </c>
      <c r="M30" s="28"/>
      <c r="N30" s="29"/>
      <c r="O30" s="28">
        <v>100</v>
      </c>
      <c r="P30" s="110">
        <f t="shared" si="9"/>
        <v>99.99934211045702</v>
      </c>
      <c r="Q30" s="97" t="s">
        <v>199</v>
      </c>
      <c r="R30" s="187">
        <v>4</v>
      </c>
      <c r="S30" s="27">
        <v>4</v>
      </c>
      <c r="T30" s="27">
        <f t="shared" si="8"/>
        <v>100</v>
      </c>
      <c r="U30" s="46"/>
    </row>
    <row r="31" spans="2:21" s="40" customFormat="1" ht="51" customHeight="1">
      <c r="B31" s="295"/>
      <c r="C31" s="135" t="s">
        <v>36</v>
      </c>
      <c r="D31" s="25"/>
      <c r="E31" s="108">
        <f>G31+I31+K31+M31</f>
        <v>52609.09</v>
      </c>
      <c r="F31" s="108">
        <f>H31+J31+L31+N31</f>
        <v>47183.83</v>
      </c>
      <c r="G31" s="108">
        <f>G32+G33+G34</f>
        <v>0</v>
      </c>
      <c r="H31" s="108">
        <f aca="true" t="shared" si="11" ref="H31:N31">H32+H33+H34</f>
        <v>0</v>
      </c>
      <c r="I31" s="108">
        <f t="shared" si="11"/>
        <v>500</v>
      </c>
      <c r="J31" s="108">
        <f t="shared" si="11"/>
        <v>500</v>
      </c>
      <c r="K31" s="108">
        <f t="shared" si="11"/>
        <v>52109.09</v>
      </c>
      <c r="L31" s="108">
        <f t="shared" si="11"/>
        <v>46683.83</v>
      </c>
      <c r="M31" s="108">
        <f t="shared" si="11"/>
        <v>0</v>
      </c>
      <c r="N31" s="108">
        <f t="shared" si="11"/>
        <v>0</v>
      </c>
      <c r="O31" s="26">
        <v>100</v>
      </c>
      <c r="P31" s="108">
        <f t="shared" si="9"/>
        <v>89.68759961443926</v>
      </c>
      <c r="Q31" s="49"/>
      <c r="R31" s="130"/>
      <c r="S31" s="130"/>
      <c r="T31" s="130"/>
      <c r="U31" s="46"/>
    </row>
    <row r="32" spans="2:21" s="40" customFormat="1" ht="109.5" customHeight="1">
      <c r="B32" s="295"/>
      <c r="C32" s="135" t="s">
        <v>173</v>
      </c>
      <c r="D32" s="25"/>
      <c r="E32" s="108">
        <f aca="true" t="shared" si="12" ref="E32:F34">G32+I32+K32+M32</f>
        <v>13027</v>
      </c>
      <c r="F32" s="108">
        <f t="shared" si="12"/>
        <v>12720.14</v>
      </c>
      <c r="G32" s="28"/>
      <c r="H32" s="28"/>
      <c r="I32" s="28"/>
      <c r="J32" s="28"/>
      <c r="K32" s="28">
        <v>13027</v>
      </c>
      <c r="L32" s="28">
        <v>12720.14</v>
      </c>
      <c r="M32" s="28"/>
      <c r="N32" s="29"/>
      <c r="O32" s="28">
        <v>100</v>
      </c>
      <c r="P32" s="110">
        <f t="shared" si="9"/>
        <v>97.64443079757427</v>
      </c>
      <c r="Q32" s="97" t="s">
        <v>200</v>
      </c>
      <c r="R32" s="27">
        <v>100</v>
      </c>
      <c r="S32" s="27">
        <v>100</v>
      </c>
      <c r="T32" s="27">
        <f>S32/R32*100</f>
        <v>100</v>
      </c>
      <c r="U32" s="46"/>
    </row>
    <row r="33" spans="2:21" s="40" customFormat="1" ht="96.75" customHeight="1">
      <c r="B33" s="295"/>
      <c r="C33" s="135" t="s">
        <v>285</v>
      </c>
      <c r="D33" s="25"/>
      <c r="E33" s="108">
        <f t="shared" si="12"/>
        <v>2969</v>
      </c>
      <c r="F33" s="108">
        <f t="shared" si="12"/>
        <v>2773.41</v>
      </c>
      <c r="G33" s="28"/>
      <c r="H33" s="28"/>
      <c r="I33" s="28">
        <v>220</v>
      </c>
      <c r="J33" s="28">
        <v>220</v>
      </c>
      <c r="K33" s="28">
        <v>2749</v>
      </c>
      <c r="L33" s="28">
        <v>2553.41</v>
      </c>
      <c r="M33" s="28"/>
      <c r="N33" s="29"/>
      <c r="O33" s="28">
        <v>100</v>
      </c>
      <c r="P33" s="110">
        <f t="shared" si="9"/>
        <v>93.41226002020882</v>
      </c>
      <c r="Q33" s="97" t="s">
        <v>201</v>
      </c>
      <c r="R33" s="27">
        <v>50</v>
      </c>
      <c r="S33" s="27">
        <v>50</v>
      </c>
      <c r="T33" s="27">
        <f>S33/R33*100</f>
        <v>100</v>
      </c>
      <c r="U33" s="46"/>
    </row>
    <row r="34" spans="2:21" s="40" customFormat="1" ht="90.75" customHeight="1">
      <c r="B34" s="295"/>
      <c r="C34" s="135" t="s">
        <v>172</v>
      </c>
      <c r="D34" s="25"/>
      <c r="E34" s="108">
        <f t="shared" si="12"/>
        <v>36613.09</v>
      </c>
      <c r="F34" s="108">
        <f t="shared" si="12"/>
        <v>31690.28</v>
      </c>
      <c r="G34" s="28"/>
      <c r="H34" s="28"/>
      <c r="I34" s="28">
        <v>280</v>
      </c>
      <c r="J34" s="28">
        <v>280</v>
      </c>
      <c r="K34" s="28">
        <v>36333.09</v>
      </c>
      <c r="L34" s="28">
        <v>31410.28</v>
      </c>
      <c r="M34" s="28"/>
      <c r="N34" s="29"/>
      <c r="O34" s="28">
        <v>100</v>
      </c>
      <c r="P34" s="110">
        <f t="shared" si="9"/>
        <v>86.55450823735445</v>
      </c>
      <c r="Q34" s="164" t="s">
        <v>202</v>
      </c>
      <c r="R34" s="27">
        <v>695</v>
      </c>
      <c r="S34" s="27">
        <v>695</v>
      </c>
      <c r="T34" s="27">
        <f>S34/R34*100</f>
        <v>100</v>
      </c>
      <c r="U34" s="46"/>
    </row>
    <row r="35" spans="2:21" s="52" customFormat="1" ht="70.5" customHeight="1">
      <c r="B35" s="295"/>
      <c r="C35" s="135" t="s">
        <v>37</v>
      </c>
      <c r="D35" s="25"/>
      <c r="E35" s="108">
        <f aca="true" t="shared" si="13" ref="E35:N35">E36+E37</f>
        <v>18041</v>
      </c>
      <c r="F35" s="108">
        <f t="shared" si="13"/>
        <v>17933.75</v>
      </c>
      <c r="G35" s="108">
        <f t="shared" si="13"/>
        <v>510</v>
      </c>
      <c r="H35" s="108">
        <f t="shared" si="13"/>
        <v>509.96</v>
      </c>
      <c r="I35" s="108">
        <f t="shared" si="13"/>
        <v>17531</v>
      </c>
      <c r="J35" s="237">
        <f t="shared" si="13"/>
        <v>17423.79</v>
      </c>
      <c r="K35" s="108">
        <f t="shared" si="13"/>
        <v>0</v>
      </c>
      <c r="L35" s="108">
        <f t="shared" si="13"/>
        <v>0</v>
      </c>
      <c r="M35" s="108">
        <f t="shared" si="13"/>
        <v>0</v>
      </c>
      <c r="N35" s="119">
        <f t="shared" si="13"/>
        <v>0</v>
      </c>
      <c r="O35" s="26">
        <v>100</v>
      </c>
      <c r="P35" s="108">
        <f aca="true" t="shared" si="14" ref="P35:P40">F35/E35*100</f>
        <v>99.40552075827283</v>
      </c>
      <c r="Q35" s="164" t="s">
        <v>203</v>
      </c>
      <c r="R35" s="27">
        <v>13</v>
      </c>
      <c r="S35" s="27">
        <v>13</v>
      </c>
      <c r="T35" s="27">
        <f>S35/R35*100</f>
        <v>100</v>
      </c>
      <c r="U35" s="51"/>
    </row>
    <row r="36" spans="2:21" s="40" customFormat="1" ht="95.25" customHeight="1">
      <c r="B36" s="295"/>
      <c r="C36" s="135" t="s">
        <v>286</v>
      </c>
      <c r="D36" s="126"/>
      <c r="E36" s="108">
        <f>G36+I36+K36+M36</f>
        <v>2531</v>
      </c>
      <c r="F36" s="108">
        <f>H36+J36+L36+N36</f>
        <v>2531</v>
      </c>
      <c r="G36" s="28">
        <v>0</v>
      </c>
      <c r="H36" s="28">
        <v>0</v>
      </c>
      <c r="I36" s="28">
        <v>2531</v>
      </c>
      <c r="J36" s="28">
        <v>2531</v>
      </c>
      <c r="K36" s="28">
        <v>0</v>
      </c>
      <c r="L36" s="28">
        <v>0</v>
      </c>
      <c r="M36" s="28">
        <v>0</v>
      </c>
      <c r="N36" s="29">
        <v>0</v>
      </c>
      <c r="O36" s="28">
        <v>100</v>
      </c>
      <c r="P36" s="110">
        <f t="shared" si="14"/>
        <v>100</v>
      </c>
      <c r="Q36" s="153"/>
      <c r="R36" s="130"/>
      <c r="S36" s="130"/>
      <c r="T36" s="130"/>
      <c r="U36" s="46"/>
    </row>
    <row r="37" spans="2:21" s="40" customFormat="1" ht="98.25" customHeight="1">
      <c r="B37" s="295"/>
      <c r="C37" s="135" t="s">
        <v>171</v>
      </c>
      <c r="D37" s="126"/>
      <c r="E37" s="108">
        <f>G37+I37+K37+M37</f>
        <v>15510</v>
      </c>
      <c r="F37" s="108">
        <f>H37+J37+L37+N37</f>
        <v>15402.75</v>
      </c>
      <c r="G37" s="28">
        <v>510</v>
      </c>
      <c r="H37" s="28">
        <v>509.96</v>
      </c>
      <c r="I37" s="28">
        <v>15000</v>
      </c>
      <c r="J37" s="28">
        <v>14892.79</v>
      </c>
      <c r="K37" s="28"/>
      <c r="L37" s="28"/>
      <c r="M37" s="28"/>
      <c r="N37" s="29"/>
      <c r="O37" s="28">
        <v>100</v>
      </c>
      <c r="P37" s="110">
        <f t="shared" si="14"/>
        <v>99.30851063829788</v>
      </c>
      <c r="Q37" s="165" t="s">
        <v>204</v>
      </c>
      <c r="R37" s="27">
        <v>100</v>
      </c>
      <c r="S37" s="27">
        <v>100</v>
      </c>
      <c r="T37" s="27">
        <f>S37/R37*100</f>
        <v>100</v>
      </c>
      <c r="U37" s="46"/>
    </row>
    <row r="38" spans="2:21" s="52" customFormat="1" ht="76.5" customHeight="1">
      <c r="B38" s="295"/>
      <c r="C38" s="135" t="s">
        <v>38</v>
      </c>
      <c r="D38" s="25"/>
      <c r="E38" s="108">
        <f aca="true" t="shared" si="15" ref="E38:N38">E39+E40</f>
        <v>23080.2</v>
      </c>
      <c r="F38" s="108">
        <f t="shared" si="15"/>
        <v>20762.440000000002</v>
      </c>
      <c r="G38" s="108">
        <f t="shared" si="15"/>
        <v>0</v>
      </c>
      <c r="H38" s="108">
        <f t="shared" si="15"/>
        <v>0</v>
      </c>
      <c r="I38" s="108">
        <f t="shared" si="15"/>
        <v>5844.2</v>
      </c>
      <c r="J38" s="108">
        <f t="shared" si="15"/>
        <v>4911.52</v>
      </c>
      <c r="K38" s="108">
        <f t="shared" si="15"/>
        <v>17236</v>
      </c>
      <c r="L38" s="108">
        <f t="shared" si="15"/>
        <v>15850.92</v>
      </c>
      <c r="M38" s="108">
        <f t="shared" si="15"/>
        <v>0</v>
      </c>
      <c r="N38" s="119">
        <f t="shared" si="15"/>
        <v>0</v>
      </c>
      <c r="O38" s="26">
        <v>100</v>
      </c>
      <c r="P38" s="108">
        <f t="shared" si="14"/>
        <v>89.95779932582907</v>
      </c>
      <c r="Q38" s="49"/>
      <c r="R38" s="130"/>
      <c r="S38" s="130"/>
      <c r="T38" s="130"/>
      <c r="U38" s="51"/>
    </row>
    <row r="39" spans="2:21" s="40" customFormat="1" ht="162.75" customHeight="1">
      <c r="B39" s="295"/>
      <c r="C39" s="135" t="s">
        <v>170</v>
      </c>
      <c r="D39" s="25"/>
      <c r="E39" s="108">
        <f>G39+I39+K39+M39</f>
        <v>1393.9</v>
      </c>
      <c r="F39" s="108">
        <f>H39+J39+L39+N39</f>
        <v>1393.9</v>
      </c>
      <c r="G39" s="28"/>
      <c r="H39" s="28"/>
      <c r="I39" s="28">
        <v>1370.2</v>
      </c>
      <c r="J39" s="28">
        <v>1370.2</v>
      </c>
      <c r="K39" s="28">
        <v>23.7</v>
      </c>
      <c r="L39" s="28">
        <v>23.7</v>
      </c>
      <c r="M39" s="28"/>
      <c r="N39" s="29"/>
      <c r="O39" s="28">
        <v>100</v>
      </c>
      <c r="P39" s="110">
        <f t="shared" si="14"/>
        <v>100</v>
      </c>
      <c r="Q39" s="97" t="s">
        <v>205</v>
      </c>
      <c r="R39" s="27">
        <v>30</v>
      </c>
      <c r="S39" s="27">
        <v>30</v>
      </c>
      <c r="T39" s="27">
        <f>S39/R39*100</f>
        <v>100</v>
      </c>
      <c r="U39" s="46"/>
    </row>
    <row r="40" spans="2:21" s="40" customFormat="1" ht="136.5" customHeight="1">
      <c r="B40" s="295"/>
      <c r="C40" s="135" t="s">
        <v>169</v>
      </c>
      <c r="D40" s="25"/>
      <c r="E40" s="108">
        <f>G40+I40+K40+M40</f>
        <v>21686.3</v>
      </c>
      <c r="F40" s="108">
        <f>H40+J40+L40+N40</f>
        <v>19368.54</v>
      </c>
      <c r="G40" s="28"/>
      <c r="H40" s="28"/>
      <c r="I40" s="28">
        <v>4474</v>
      </c>
      <c r="J40" s="28">
        <v>3541.32</v>
      </c>
      <c r="K40" s="28">
        <v>17212.3</v>
      </c>
      <c r="L40" s="28">
        <v>15827.22</v>
      </c>
      <c r="M40" s="28"/>
      <c r="N40" s="29"/>
      <c r="O40" s="28">
        <v>100</v>
      </c>
      <c r="P40" s="110">
        <f t="shared" si="14"/>
        <v>89.31233082637426</v>
      </c>
      <c r="Q40" s="164" t="s">
        <v>206</v>
      </c>
      <c r="R40" s="27">
        <v>100</v>
      </c>
      <c r="S40" s="27">
        <v>0</v>
      </c>
      <c r="T40" s="27">
        <f>S40/R40*100</f>
        <v>0</v>
      </c>
      <c r="U40" s="46"/>
    </row>
    <row r="41" spans="2:21" s="40" customFormat="1" ht="40.5" customHeight="1">
      <c r="B41" s="295"/>
      <c r="C41" s="135" t="s">
        <v>39</v>
      </c>
      <c r="D41" s="25"/>
      <c r="E41" s="108">
        <f aca="true" t="shared" si="16" ref="E41:N41">E42+E43</f>
        <v>50</v>
      </c>
      <c r="F41" s="108">
        <f t="shared" si="16"/>
        <v>43.2</v>
      </c>
      <c r="G41" s="108">
        <f t="shared" si="16"/>
        <v>0</v>
      </c>
      <c r="H41" s="108">
        <f t="shared" si="16"/>
        <v>0</v>
      </c>
      <c r="I41" s="108">
        <f t="shared" si="16"/>
        <v>0</v>
      </c>
      <c r="J41" s="108">
        <f t="shared" si="16"/>
        <v>0</v>
      </c>
      <c r="K41" s="108">
        <f t="shared" si="16"/>
        <v>50</v>
      </c>
      <c r="L41" s="108">
        <f t="shared" si="16"/>
        <v>43.2</v>
      </c>
      <c r="M41" s="108">
        <f t="shared" si="16"/>
        <v>0</v>
      </c>
      <c r="N41" s="119">
        <f t="shared" si="16"/>
        <v>0</v>
      </c>
      <c r="O41" s="26">
        <v>100</v>
      </c>
      <c r="P41" s="26">
        <f>F41/E41*100</f>
        <v>86.4</v>
      </c>
      <c r="Q41" s="49"/>
      <c r="R41" s="130"/>
      <c r="S41" s="130"/>
      <c r="T41" s="130"/>
      <c r="U41" s="46"/>
    </row>
    <row r="42" spans="2:21" s="40" customFormat="1" ht="99.75" customHeight="1">
      <c r="B42" s="295"/>
      <c r="C42" s="135" t="s">
        <v>168</v>
      </c>
      <c r="D42" s="25"/>
      <c r="E42" s="108">
        <f>G42+I42+K42+M42</f>
        <v>0</v>
      </c>
      <c r="F42" s="108">
        <f>H42+J42+L42+N42</f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9">
        <v>0</v>
      </c>
      <c r="O42" s="28">
        <v>100</v>
      </c>
      <c r="P42" s="110" t="e">
        <f>F42/E42*100</f>
        <v>#DIV/0!</v>
      </c>
      <c r="Q42" s="97" t="s">
        <v>207</v>
      </c>
      <c r="R42" s="27">
        <v>65</v>
      </c>
      <c r="S42" s="27">
        <v>65</v>
      </c>
      <c r="T42" s="27">
        <f>S42/R42*100</f>
        <v>100</v>
      </c>
      <c r="U42" s="46"/>
    </row>
    <row r="43" spans="2:21" s="40" customFormat="1" ht="135" customHeight="1">
      <c r="B43" s="295"/>
      <c r="C43" s="135" t="s">
        <v>167</v>
      </c>
      <c r="D43" s="25"/>
      <c r="E43" s="108">
        <f>G43+I43+K43+M43</f>
        <v>50</v>
      </c>
      <c r="F43" s="108">
        <f>H43+J43+L43+N43</f>
        <v>43.2</v>
      </c>
      <c r="G43" s="28">
        <v>0</v>
      </c>
      <c r="H43" s="28">
        <v>0</v>
      </c>
      <c r="I43" s="28">
        <v>0</v>
      </c>
      <c r="J43" s="28">
        <v>0</v>
      </c>
      <c r="K43" s="28">
        <v>50</v>
      </c>
      <c r="L43" s="28">
        <v>43.2</v>
      </c>
      <c r="M43" s="28">
        <v>0</v>
      </c>
      <c r="N43" s="29">
        <v>0</v>
      </c>
      <c r="O43" s="28">
        <v>100</v>
      </c>
      <c r="P43" s="110">
        <f>F43/E43*100</f>
        <v>86.4</v>
      </c>
      <c r="Q43" s="167" t="s">
        <v>299</v>
      </c>
      <c r="R43" s="27">
        <v>52</v>
      </c>
      <c r="S43" s="27">
        <v>52</v>
      </c>
      <c r="T43" s="27">
        <f>S43/R43*100</f>
        <v>100</v>
      </c>
      <c r="U43" s="46"/>
    </row>
    <row r="44" spans="2:21" s="40" customFormat="1" ht="51.75" customHeight="1">
      <c r="B44" s="295"/>
      <c r="C44" s="135" t="s">
        <v>40</v>
      </c>
      <c r="D44" s="25"/>
      <c r="E44" s="108">
        <f aca="true" t="shared" si="17" ref="E44:N44">E45+E46</f>
        <v>20393</v>
      </c>
      <c r="F44" s="108">
        <f t="shared" si="17"/>
        <v>20272.47</v>
      </c>
      <c r="G44" s="108">
        <f t="shared" si="17"/>
        <v>0</v>
      </c>
      <c r="H44" s="108">
        <f t="shared" si="17"/>
        <v>0</v>
      </c>
      <c r="I44" s="108">
        <f t="shared" si="17"/>
        <v>0</v>
      </c>
      <c r="J44" s="108">
        <f t="shared" si="17"/>
        <v>0</v>
      </c>
      <c r="K44" s="108">
        <f t="shared" si="17"/>
        <v>20393</v>
      </c>
      <c r="L44" s="108">
        <f t="shared" si="17"/>
        <v>20272.47</v>
      </c>
      <c r="M44" s="108">
        <f t="shared" si="17"/>
        <v>0</v>
      </c>
      <c r="N44" s="119">
        <f t="shared" si="17"/>
        <v>0</v>
      </c>
      <c r="O44" s="26">
        <v>100</v>
      </c>
      <c r="P44" s="26">
        <f aca="true" t="shared" si="18" ref="P44:P55">F44/E44*100</f>
        <v>99.40896386014809</v>
      </c>
      <c r="Q44" s="49"/>
      <c r="R44" s="130"/>
      <c r="S44" s="130"/>
      <c r="T44" s="130"/>
      <c r="U44" s="46"/>
    </row>
    <row r="45" spans="2:21" s="40" customFormat="1" ht="93" customHeight="1">
      <c r="B45" s="295"/>
      <c r="C45" s="135" t="s">
        <v>166</v>
      </c>
      <c r="D45" s="25"/>
      <c r="E45" s="108">
        <f>G45+I45+K45+M45</f>
        <v>20363</v>
      </c>
      <c r="F45" s="108">
        <f>H45+J45+L45+N45</f>
        <v>20272.47</v>
      </c>
      <c r="G45" s="28">
        <v>0</v>
      </c>
      <c r="H45" s="28">
        <v>0</v>
      </c>
      <c r="I45" s="28">
        <v>0</v>
      </c>
      <c r="J45" s="28">
        <v>0</v>
      </c>
      <c r="K45" s="28">
        <v>20363</v>
      </c>
      <c r="L45" s="28">
        <v>20272.47</v>
      </c>
      <c r="M45" s="28">
        <v>0</v>
      </c>
      <c r="N45" s="29">
        <v>0</v>
      </c>
      <c r="O45" s="28">
        <v>100</v>
      </c>
      <c r="P45" s="28">
        <f t="shared" si="18"/>
        <v>99.5554191425625</v>
      </c>
      <c r="Q45" s="164" t="s">
        <v>208</v>
      </c>
      <c r="R45" s="27">
        <v>100</v>
      </c>
      <c r="S45" s="27">
        <v>100</v>
      </c>
      <c r="T45" s="27">
        <f>S45/R45*100</f>
        <v>100</v>
      </c>
      <c r="U45" s="46"/>
    </row>
    <row r="46" spans="2:21" s="40" customFormat="1" ht="96.75" customHeight="1">
      <c r="B46" s="296"/>
      <c r="C46" s="135" t="s">
        <v>287</v>
      </c>
      <c r="D46" s="25"/>
      <c r="E46" s="108">
        <f>G46+I46+K46+M46</f>
        <v>30</v>
      </c>
      <c r="F46" s="108">
        <f>H46+J46+L46+N46</f>
        <v>0</v>
      </c>
      <c r="G46" s="28">
        <v>0</v>
      </c>
      <c r="H46" s="28">
        <v>0</v>
      </c>
      <c r="I46" s="28">
        <v>0</v>
      </c>
      <c r="J46" s="28">
        <v>0</v>
      </c>
      <c r="K46" s="28">
        <v>30</v>
      </c>
      <c r="L46" s="28">
        <v>0</v>
      </c>
      <c r="M46" s="28">
        <v>0</v>
      </c>
      <c r="N46" s="29">
        <v>0</v>
      </c>
      <c r="O46" s="28">
        <v>100</v>
      </c>
      <c r="P46" s="28">
        <f t="shared" si="18"/>
        <v>0</v>
      </c>
      <c r="Q46" s="164" t="s">
        <v>209</v>
      </c>
      <c r="R46" s="27">
        <v>98.6</v>
      </c>
      <c r="S46" s="27">
        <v>98.6</v>
      </c>
      <c r="T46" s="27">
        <f>S46/R46*100</f>
        <v>100</v>
      </c>
      <c r="U46" s="46"/>
    </row>
    <row r="47" spans="2:21" s="40" customFormat="1" ht="53.25" customHeight="1">
      <c r="B47" s="312">
        <v>2</v>
      </c>
      <c r="C47" s="279" t="s">
        <v>57</v>
      </c>
      <c r="D47" s="260" t="s">
        <v>75</v>
      </c>
      <c r="E47" s="254">
        <f>E50+E53</f>
        <v>9289.7</v>
      </c>
      <c r="F47" s="254">
        <f>F50+F53</f>
        <v>9289.49</v>
      </c>
      <c r="G47" s="254">
        <f>G50+G53</f>
        <v>1968.15</v>
      </c>
      <c r="H47" s="254">
        <f aca="true" t="shared" si="19" ref="H47:N47">H50+H53</f>
        <v>1968.15</v>
      </c>
      <c r="I47" s="254">
        <f t="shared" si="19"/>
        <v>4924.35</v>
      </c>
      <c r="J47" s="292">
        <f t="shared" si="19"/>
        <v>4924.35</v>
      </c>
      <c r="K47" s="292">
        <f t="shared" si="19"/>
        <v>2397.2</v>
      </c>
      <c r="L47" s="292">
        <f t="shared" si="19"/>
        <v>2396.99</v>
      </c>
      <c r="M47" s="292">
        <f t="shared" si="19"/>
        <v>0</v>
      </c>
      <c r="N47" s="270">
        <f t="shared" si="19"/>
        <v>0</v>
      </c>
      <c r="O47" s="273">
        <v>100</v>
      </c>
      <c r="P47" s="273">
        <f t="shared" si="18"/>
        <v>99.99773943184385</v>
      </c>
      <c r="Q47" s="131" t="s">
        <v>218</v>
      </c>
      <c r="R47" s="132">
        <v>15</v>
      </c>
      <c r="S47" s="132">
        <v>15</v>
      </c>
      <c r="T47" s="132">
        <f>S47/R47*100</f>
        <v>100</v>
      </c>
      <c r="U47" s="267"/>
    </row>
    <row r="48" spans="2:21" s="40" customFormat="1" ht="28.5" customHeight="1">
      <c r="B48" s="313"/>
      <c r="C48" s="315"/>
      <c r="D48" s="290"/>
      <c r="E48" s="291"/>
      <c r="F48" s="291"/>
      <c r="G48" s="291"/>
      <c r="H48" s="291"/>
      <c r="I48" s="291"/>
      <c r="J48" s="292"/>
      <c r="K48" s="292"/>
      <c r="L48" s="292"/>
      <c r="M48" s="292"/>
      <c r="N48" s="271"/>
      <c r="O48" s="275"/>
      <c r="P48" s="275"/>
      <c r="Q48" s="290" t="s">
        <v>219</v>
      </c>
      <c r="R48" s="278">
        <v>20</v>
      </c>
      <c r="S48" s="278">
        <v>6.6</v>
      </c>
      <c r="T48" s="278">
        <f>S48/R48*100</f>
        <v>32.99999999999999</v>
      </c>
      <c r="U48" s="267"/>
    </row>
    <row r="49" spans="2:21" s="40" customFormat="1" ht="40.5" customHeight="1">
      <c r="B49" s="314"/>
      <c r="C49" s="280"/>
      <c r="D49" s="261"/>
      <c r="E49" s="255"/>
      <c r="F49" s="255"/>
      <c r="G49" s="255"/>
      <c r="H49" s="255"/>
      <c r="I49" s="255"/>
      <c r="J49" s="292"/>
      <c r="K49" s="292"/>
      <c r="L49" s="292"/>
      <c r="M49" s="292"/>
      <c r="N49" s="272"/>
      <c r="O49" s="274"/>
      <c r="P49" s="274"/>
      <c r="Q49" s="261"/>
      <c r="R49" s="257"/>
      <c r="S49" s="257"/>
      <c r="T49" s="257"/>
      <c r="U49" s="267"/>
    </row>
    <row r="50" spans="2:21" s="40" customFormat="1" ht="84" customHeight="1">
      <c r="B50" s="294"/>
      <c r="C50" s="135" t="s">
        <v>288</v>
      </c>
      <c r="D50" s="25"/>
      <c r="E50" s="26">
        <f>E51</f>
        <v>9189.7</v>
      </c>
      <c r="F50" s="26">
        <f>F51</f>
        <v>9189.6</v>
      </c>
      <c r="G50" s="26">
        <v>1968.15</v>
      </c>
      <c r="H50" s="26">
        <v>1968.15</v>
      </c>
      <c r="I50" s="26">
        <v>4924.35</v>
      </c>
      <c r="J50" s="26">
        <v>4924.35</v>
      </c>
      <c r="K50" s="26">
        <v>2297.2</v>
      </c>
      <c r="L50" s="26">
        <v>2297.1</v>
      </c>
      <c r="M50" s="26">
        <f>M51</f>
        <v>0</v>
      </c>
      <c r="N50" s="33">
        <f>N51</f>
        <v>0</v>
      </c>
      <c r="O50" s="28">
        <v>100</v>
      </c>
      <c r="P50" s="28">
        <f t="shared" si="18"/>
        <v>99.99891182519559</v>
      </c>
      <c r="Q50" s="49"/>
      <c r="R50" s="130"/>
      <c r="S50" s="130"/>
      <c r="T50" s="130"/>
      <c r="U50" s="53"/>
    </row>
    <row r="51" spans="2:21" s="40" customFormat="1" ht="32.25" customHeight="1">
      <c r="B51" s="295"/>
      <c r="C51" s="345" t="s">
        <v>217</v>
      </c>
      <c r="D51" s="252" t="s">
        <v>31</v>
      </c>
      <c r="E51" s="273">
        <f>G51+I51+K51+M51</f>
        <v>9189.7</v>
      </c>
      <c r="F51" s="273">
        <f>H51+J51+L51+N51</f>
        <v>9189.6</v>
      </c>
      <c r="G51" s="252">
        <v>1968.15</v>
      </c>
      <c r="H51" s="252">
        <v>1968.15</v>
      </c>
      <c r="I51" s="252">
        <v>4924.35</v>
      </c>
      <c r="J51" s="287">
        <v>4924.35</v>
      </c>
      <c r="K51" s="287">
        <v>2297.2</v>
      </c>
      <c r="L51" s="287">
        <v>2297.1</v>
      </c>
      <c r="M51" s="287"/>
      <c r="N51" s="284"/>
      <c r="O51" s="252">
        <v>100</v>
      </c>
      <c r="P51" s="252">
        <f t="shared" si="18"/>
        <v>99.99891182519559</v>
      </c>
      <c r="Q51" s="341" t="s">
        <v>220</v>
      </c>
      <c r="R51" s="398">
        <v>15</v>
      </c>
      <c r="S51" s="256">
        <v>15</v>
      </c>
      <c r="T51" s="256">
        <f>S51/R51*100</f>
        <v>100</v>
      </c>
      <c r="U51" s="53"/>
    </row>
    <row r="52" spans="2:21" s="40" customFormat="1" ht="54.75" customHeight="1">
      <c r="B52" s="295"/>
      <c r="C52" s="346"/>
      <c r="D52" s="253"/>
      <c r="E52" s="274"/>
      <c r="F52" s="274"/>
      <c r="G52" s="253"/>
      <c r="H52" s="253"/>
      <c r="I52" s="253"/>
      <c r="J52" s="287"/>
      <c r="K52" s="287"/>
      <c r="L52" s="287"/>
      <c r="M52" s="287"/>
      <c r="N52" s="286"/>
      <c r="O52" s="253"/>
      <c r="P52" s="253"/>
      <c r="Q52" s="397"/>
      <c r="R52" s="399"/>
      <c r="S52" s="257"/>
      <c r="T52" s="257"/>
      <c r="U52" s="53"/>
    </row>
    <row r="53" spans="2:21" s="40" customFormat="1" ht="31.5">
      <c r="B53" s="295"/>
      <c r="C53" s="139" t="s">
        <v>41</v>
      </c>
      <c r="D53" s="114"/>
      <c r="E53" s="108">
        <f aca="true" t="shared" si="20" ref="E53:F55">G53+I53+K53+M53</f>
        <v>100</v>
      </c>
      <c r="F53" s="108">
        <f t="shared" si="20"/>
        <v>99.89</v>
      </c>
      <c r="G53" s="108">
        <f>G54+G55</f>
        <v>0</v>
      </c>
      <c r="H53" s="108">
        <f aca="true" t="shared" si="21" ref="H53:N53">H54+H55</f>
        <v>0</v>
      </c>
      <c r="I53" s="108">
        <f t="shared" si="21"/>
        <v>0</v>
      </c>
      <c r="J53" s="108">
        <f t="shared" si="21"/>
        <v>0</v>
      </c>
      <c r="K53" s="108">
        <f t="shared" si="21"/>
        <v>100</v>
      </c>
      <c r="L53" s="108">
        <f t="shared" si="21"/>
        <v>99.89</v>
      </c>
      <c r="M53" s="108">
        <f t="shared" si="21"/>
        <v>0</v>
      </c>
      <c r="N53" s="108">
        <f t="shared" si="21"/>
        <v>0</v>
      </c>
      <c r="O53" s="28">
        <v>100</v>
      </c>
      <c r="P53" s="28">
        <f t="shared" si="18"/>
        <v>99.89</v>
      </c>
      <c r="Q53" s="54"/>
      <c r="R53" s="55"/>
      <c r="S53" s="55"/>
      <c r="T53" s="130"/>
      <c r="U53" s="53"/>
    </row>
    <row r="54" spans="2:21" s="40" customFormat="1" ht="47.25">
      <c r="B54" s="295"/>
      <c r="C54" s="139" t="s">
        <v>289</v>
      </c>
      <c r="D54" s="114"/>
      <c r="E54" s="108">
        <f t="shared" si="20"/>
        <v>0</v>
      </c>
      <c r="F54" s="108">
        <f t="shared" si="20"/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19">
        <v>0</v>
      </c>
      <c r="O54" s="28">
        <v>100</v>
      </c>
      <c r="P54" s="28" t="e">
        <f t="shared" si="18"/>
        <v>#DIV/0!</v>
      </c>
      <c r="Q54" s="95" t="s">
        <v>221</v>
      </c>
      <c r="R54" s="123">
        <v>1</v>
      </c>
      <c r="S54" s="123">
        <v>1</v>
      </c>
      <c r="T54" s="27">
        <f>S54/R54*100</f>
        <v>100</v>
      </c>
      <c r="U54" s="53"/>
    </row>
    <row r="55" spans="2:21" s="40" customFormat="1" ht="52.5" customHeight="1">
      <c r="B55" s="295"/>
      <c r="C55" s="139" t="s">
        <v>290</v>
      </c>
      <c r="D55" s="25" t="s">
        <v>31</v>
      </c>
      <c r="E55" s="108">
        <f t="shared" si="20"/>
        <v>100</v>
      </c>
      <c r="F55" s="108">
        <f t="shared" si="20"/>
        <v>99.89</v>
      </c>
      <c r="G55" s="28">
        <v>0</v>
      </c>
      <c r="H55" s="28">
        <v>0</v>
      </c>
      <c r="I55" s="110">
        <v>0</v>
      </c>
      <c r="J55" s="110">
        <v>0</v>
      </c>
      <c r="K55" s="110">
        <v>100</v>
      </c>
      <c r="L55" s="110">
        <v>99.89</v>
      </c>
      <c r="M55" s="28"/>
      <c r="N55" s="29"/>
      <c r="O55" s="28">
        <v>100</v>
      </c>
      <c r="P55" s="28">
        <f t="shared" si="18"/>
        <v>99.89</v>
      </c>
      <c r="Q55" s="49"/>
      <c r="R55" s="130"/>
      <c r="S55" s="130"/>
      <c r="T55" s="130"/>
      <c r="U55" s="53"/>
    </row>
    <row r="56" spans="2:21" s="40" customFormat="1" ht="24" customHeight="1">
      <c r="B56" s="312">
        <v>3</v>
      </c>
      <c r="C56" s="279" t="s">
        <v>71</v>
      </c>
      <c r="D56" s="265" t="s">
        <v>75</v>
      </c>
      <c r="E56" s="254">
        <f aca="true" t="shared" si="22" ref="E56:N56">E68+E79+E83+E88+E91</f>
        <v>118878.31</v>
      </c>
      <c r="F56" s="254">
        <f t="shared" si="22"/>
        <v>111133.5</v>
      </c>
      <c r="G56" s="254">
        <f t="shared" si="22"/>
        <v>2887.8</v>
      </c>
      <c r="H56" s="254">
        <f t="shared" si="22"/>
        <v>2887.75</v>
      </c>
      <c r="I56" s="254">
        <f t="shared" si="22"/>
        <v>412.61</v>
      </c>
      <c r="J56" s="254">
        <f t="shared" si="22"/>
        <v>412.59000000000003</v>
      </c>
      <c r="K56" s="254">
        <f t="shared" si="22"/>
        <v>115577.9</v>
      </c>
      <c r="L56" s="254">
        <f t="shared" si="22"/>
        <v>107833.16</v>
      </c>
      <c r="M56" s="254">
        <f t="shared" si="22"/>
        <v>0</v>
      </c>
      <c r="N56" s="254">
        <f t="shared" si="22"/>
        <v>0</v>
      </c>
      <c r="O56" s="254">
        <v>100</v>
      </c>
      <c r="P56" s="254">
        <f>F56/E56*100</f>
        <v>93.48509412692694</v>
      </c>
      <c r="Q56" s="414" t="s">
        <v>236</v>
      </c>
      <c r="R56" s="256">
        <v>82.7</v>
      </c>
      <c r="S56" s="256">
        <v>82.7</v>
      </c>
      <c r="T56" s="256">
        <f>S56/R56*100</f>
        <v>100</v>
      </c>
      <c r="U56" s="46"/>
    </row>
    <row r="57" spans="2:21" s="40" customFormat="1" ht="50.25" customHeight="1">
      <c r="B57" s="313"/>
      <c r="C57" s="315"/>
      <c r="D57" s="304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415"/>
      <c r="R57" s="257"/>
      <c r="S57" s="257"/>
      <c r="T57" s="257"/>
      <c r="U57" s="46"/>
    </row>
    <row r="58" spans="2:21" s="40" customFormat="1" ht="30" customHeight="1">
      <c r="B58" s="313"/>
      <c r="C58" s="315"/>
      <c r="D58" s="304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414" t="s">
        <v>237</v>
      </c>
      <c r="R58" s="256">
        <v>7.4</v>
      </c>
      <c r="S58" s="256">
        <v>6.8</v>
      </c>
      <c r="T58" s="256">
        <f>S58/R58*100</f>
        <v>91.89189189189189</v>
      </c>
      <c r="U58" s="46"/>
    </row>
    <row r="59" spans="2:21" s="40" customFormat="1" ht="15.75" customHeight="1">
      <c r="B59" s="313"/>
      <c r="C59" s="315"/>
      <c r="D59" s="304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415"/>
      <c r="R59" s="257"/>
      <c r="S59" s="257"/>
      <c r="T59" s="257"/>
      <c r="U59" s="46"/>
    </row>
    <row r="60" spans="2:21" s="40" customFormat="1" ht="90" customHeight="1">
      <c r="B60" s="313"/>
      <c r="C60" s="315"/>
      <c r="D60" s="304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381" t="s">
        <v>238</v>
      </c>
      <c r="R60" s="256">
        <v>100</v>
      </c>
      <c r="S60" s="256">
        <v>100</v>
      </c>
      <c r="T60" s="256">
        <f>S60/R60*100</f>
        <v>100</v>
      </c>
      <c r="U60" s="46"/>
    </row>
    <row r="61" spans="2:21" s="40" customFormat="1" ht="30" customHeight="1">
      <c r="B61" s="313"/>
      <c r="C61" s="315"/>
      <c r="D61" s="304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381"/>
      <c r="R61" s="257"/>
      <c r="S61" s="257"/>
      <c r="T61" s="257"/>
      <c r="U61" s="46"/>
    </row>
    <row r="62" spans="2:21" s="40" customFormat="1" ht="141.75" customHeight="1">
      <c r="B62" s="313"/>
      <c r="C62" s="315"/>
      <c r="D62" s="304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322" t="s">
        <v>239</v>
      </c>
      <c r="R62" s="256">
        <v>50</v>
      </c>
      <c r="S62" s="256">
        <v>50</v>
      </c>
      <c r="T62" s="256">
        <f>S62/R62*100</f>
        <v>100</v>
      </c>
      <c r="U62" s="46"/>
    </row>
    <row r="63" spans="2:21" s="40" customFormat="1" ht="22.5" customHeight="1">
      <c r="B63" s="313"/>
      <c r="C63" s="315"/>
      <c r="D63" s="304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322"/>
      <c r="R63" s="278"/>
      <c r="S63" s="278"/>
      <c r="T63" s="278"/>
      <c r="U63" s="46"/>
    </row>
    <row r="64" spans="2:21" s="40" customFormat="1" ht="15.75" customHeight="1" hidden="1">
      <c r="B64" s="313"/>
      <c r="C64" s="315"/>
      <c r="D64" s="304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322"/>
      <c r="R64" s="278"/>
      <c r="S64" s="278"/>
      <c r="T64" s="278"/>
      <c r="U64" s="46"/>
    </row>
    <row r="65" spans="2:21" s="40" customFormat="1" ht="7.5" customHeight="1">
      <c r="B65" s="314"/>
      <c r="C65" s="315"/>
      <c r="D65" s="304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322"/>
      <c r="R65" s="278"/>
      <c r="S65" s="278"/>
      <c r="T65" s="278"/>
      <c r="U65" s="46"/>
    </row>
    <row r="66" spans="2:21" s="40" customFormat="1" ht="33.75" customHeight="1">
      <c r="B66" s="147"/>
      <c r="C66" s="315"/>
      <c r="D66" s="304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322"/>
      <c r="R66" s="278"/>
      <c r="S66" s="278"/>
      <c r="T66" s="278"/>
      <c r="U66" s="46"/>
    </row>
    <row r="67" spans="2:21" s="40" customFormat="1" ht="22.5" customHeight="1">
      <c r="B67" s="147"/>
      <c r="C67" s="280"/>
      <c r="D67" s="266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323"/>
      <c r="R67" s="257"/>
      <c r="S67" s="257"/>
      <c r="T67" s="257"/>
      <c r="U67" s="46"/>
    </row>
    <row r="68" spans="2:21" s="40" customFormat="1" ht="31.5">
      <c r="B68" s="329"/>
      <c r="C68" s="135" t="s">
        <v>42</v>
      </c>
      <c r="D68" s="24" t="s">
        <v>31</v>
      </c>
      <c r="E68" s="26">
        <f>G68+I68+K68+M68</f>
        <v>56301.21000000001</v>
      </c>
      <c r="F68" s="26">
        <f>H68+J68+L68+N68</f>
        <v>52529.66</v>
      </c>
      <c r="G68" s="26">
        <f>G69+G74+G75</f>
        <v>337.8</v>
      </c>
      <c r="H68" s="26">
        <f aca="true" t="shared" si="23" ref="H68:N68">H69+H74+H75</f>
        <v>337.75</v>
      </c>
      <c r="I68" s="26">
        <f t="shared" si="23"/>
        <v>289.61</v>
      </c>
      <c r="J68" s="26">
        <f t="shared" si="23"/>
        <v>289.61</v>
      </c>
      <c r="K68" s="26">
        <f t="shared" si="23"/>
        <v>55673.8</v>
      </c>
      <c r="L68" s="26">
        <f t="shared" si="23"/>
        <v>51902.3</v>
      </c>
      <c r="M68" s="26">
        <f t="shared" si="23"/>
        <v>0</v>
      </c>
      <c r="N68" s="26">
        <f t="shared" si="23"/>
        <v>0</v>
      </c>
      <c r="O68" s="26">
        <v>100</v>
      </c>
      <c r="P68" s="26">
        <f>F68/E68*100</f>
        <v>93.30112088177145</v>
      </c>
      <c r="Q68" s="49"/>
      <c r="R68" s="130"/>
      <c r="S68" s="130"/>
      <c r="T68" s="130"/>
      <c r="U68" s="46"/>
    </row>
    <row r="69" spans="2:21" s="40" customFormat="1" ht="63">
      <c r="B69" s="330"/>
      <c r="C69" s="258" t="s">
        <v>373</v>
      </c>
      <c r="D69" s="265"/>
      <c r="E69" s="254">
        <f>G69+I69+K69+M73</f>
        <v>29287.58</v>
      </c>
      <c r="F69" s="254">
        <f>H69+J69+L69+N73</f>
        <v>27102.28</v>
      </c>
      <c r="G69" s="252">
        <v>287.8</v>
      </c>
      <c r="H69" s="252">
        <v>287.75</v>
      </c>
      <c r="I69" s="252">
        <v>70.78</v>
      </c>
      <c r="J69" s="252">
        <v>70.78</v>
      </c>
      <c r="K69" s="252">
        <v>28929</v>
      </c>
      <c r="L69" s="252">
        <v>26743.75</v>
      </c>
      <c r="M69" s="252"/>
      <c r="N69" s="252"/>
      <c r="O69" s="252">
        <v>100</v>
      </c>
      <c r="P69" s="252">
        <f>F69/E69*100</f>
        <v>92.53847535371648</v>
      </c>
      <c r="Q69" s="95" t="s">
        <v>240</v>
      </c>
      <c r="R69" s="27"/>
      <c r="S69" s="27"/>
      <c r="T69" s="27"/>
      <c r="U69" s="46"/>
    </row>
    <row r="70" spans="2:21" s="40" customFormat="1" ht="31.5">
      <c r="B70" s="330"/>
      <c r="C70" s="283"/>
      <c r="D70" s="304"/>
      <c r="E70" s="291"/>
      <c r="F70" s="291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95" t="s">
        <v>241</v>
      </c>
      <c r="R70" s="27">
        <v>85.7</v>
      </c>
      <c r="S70" s="27">
        <v>85.7</v>
      </c>
      <c r="T70" s="27">
        <f aca="true" t="shared" si="24" ref="T70:T76">S70/R70*100</f>
        <v>100</v>
      </c>
      <c r="U70" s="46"/>
    </row>
    <row r="71" spans="2:21" s="40" customFormat="1" ht="15.75">
      <c r="B71" s="330"/>
      <c r="C71" s="283"/>
      <c r="D71" s="304"/>
      <c r="E71" s="291"/>
      <c r="F71" s="291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95" t="s">
        <v>242</v>
      </c>
      <c r="R71" s="27">
        <v>116</v>
      </c>
      <c r="S71" s="27">
        <v>138.2</v>
      </c>
      <c r="T71" s="27">
        <f t="shared" si="24"/>
        <v>119.13793103448276</v>
      </c>
      <c r="U71" s="46"/>
    </row>
    <row r="72" spans="2:21" s="40" customFormat="1" ht="15.75">
      <c r="B72" s="330"/>
      <c r="C72" s="283"/>
      <c r="D72" s="304"/>
      <c r="E72" s="291"/>
      <c r="F72" s="291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95" t="s">
        <v>243</v>
      </c>
      <c r="R72" s="27">
        <v>100</v>
      </c>
      <c r="S72" s="27">
        <v>100</v>
      </c>
      <c r="T72" s="27">
        <f t="shared" si="24"/>
        <v>100</v>
      </c>
      <c r="U72" s="46"/>
    </row>
    <row r="73" spans="2:21" s="40" customFormat="1" ht="49.5" customHeight="1">
      <c r="B73" s="330"/>
      <c r="C73" s="259"/>
      <c r="D73" s="266"/>
      <c r="E73" s="255"/>
      <c r="F73" s="255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14" t="s">
        <v>244</v>
      </c>
      <c r="R73" s="27">
        <v>280400</v>
      </c>
      <c r="S73" s="27">
        <v>289951</v>
      </c>
      <c r="T73" s="27">
        <f t="shared" si="24"/>
        <v>103.40620542082739</v>
      </c>
      <c r="U73" s="46"/>
    </row>
    <row r="74" spans="2:21" s="40" customFormat="1" ht="49.5" customHeight="1">
      <c r="B74" s="330"/>
      <c r="C74" s="140" t="s">
        <v>372</v>
      </c>
      <c r="D74" s="172"/>
      <c r="E74" s="173">
        <f>G74+I74+K74+M74</f>
        <v>58.93</v>
      </c>
      <c r="F74" s="173">
        <f>H74+J74+L74+N74</f>
        <v>58.93</v>
      </c>
      <c r="G74" s="34">
        <v>50</v>
      </c>
      <c r="H74" s="34">
        <v>50</v>
      </c>
      <c r="I74" s="34">
        <v>8.83</v>
      </c>
      <c r="J74" s="34">
        <v>8.83</v>
      </c>
      <c r="K74" s="34">
        <v>0.1</v>
      </c>
      <c r="L74" s="34">
        <v>0.1</v>
      </c>
      <c r="M74" s="173"/>
      <c r="N74" s="170"/>
      <c r="O74" s="34">
        <v>100</v>
      </c>
      <c r="P74" s="34">
        <f>F74/E74*100</f>
        <v>100</v>
      </c>
      <c r="Q74" s="214" t="s">
        <v>376</v>
      </c>
      <c r="R74" s="27">
        <v>1</v>
      </c>
      <c r="S74" s="27">
        <v>1</v>
      </c>
      <c r="T74" s="27">
        <f t="shared" si="24"/>
        <v>100</v>
      </c>
      <c r="U74" s="46"/>
    </row>
    <row r="75" spans="2:21" s="40" customFormat="1" ht="123.75" customHeight="1">
      <c r="B75" s="330"/>
      <c r="C75" s="135" t="s">
        <v>371</v>
      </c>
      <c r="D75" s="25"/>
      <c r="E75" s="26">
        <f>G75+I75+K75+M75</f>
        <v>26954.7</v>
      </c>
      <c r="F75" s="26">
        <f>H75+J75+L75+N75</f>
        <v>25368.45</v>
      </c>
      <c r="G75" s="28">
        <v>0</v>
      </c>
      <c r="H75" s="28">
        <v>0</v>
      </c>
      <c r="I75" s="28">
        <v>210</v>
      </c>
      <c r="J75" s="28">
        <v>210</v>
      </c>
      <c r="K75" s="28">
        <v>26744.7</v>
      </c>
      <c r="L75" s="28">
        <v>25158.45</v>
      </c>
      <c r="M75" s="28"/>
      <c r="N75" s="29"/>
      <c r="O75" s="181">
        <v>100</v>
      </c>
      <c r="P75" s="28">
        <f>F75/E75*100</f>
        <v>94.1151264899999</v>
      </c>
      <c r="Q75" s="96" t="s">
        <v>245</v>
      </c>
      <c r="R75" s="35">
        <v>9.6</v>
      </c>
      <c r="S75" s="35">
        <v>9.6</v>
      </c>
      <c r="T75" s="35">
        <f t="shared" si="24"/>
        <v>100</v>
      </c>
      <c r="U75" s="46"/>
    </row>
    <row r="76" spans="2:21" s="40" customFormat="1" ht="4.5" customHeight="1">
      <c r="B76" s="330"/>
      <c r="C76" s="332"/>
      <c r="D76" s="335"/>
      <c r="E76" s="338"/>
      <c r="F76" s="338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260" t="s">
        <v>246</v>
      </c>
      <c r="R76" s="256">
        <v>28.8</v>
      </c>
      <c r="S76" s="256">
        <v>163.42</v>
      </c>
      <c r="T76" s="256">
        <f t="shared" si="24"/>
        <v>567.4305555555554</v>
      </c>
      <c r="U76" s="46"/>
    </row>
    <row r="77" spans="2:21" s="40" customFormat="1" ht="24" customHeight="1" hidden="1">
      <c r="B77" s="330"/>
      <c r="C77" s="333"/>
      <c r="D77" s="336"/>
      <c r="E77" s="339"/>
      <c r="F77" s="339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290"/>
      <c r="R77" s="278"/>
      <c r="S77" s="278"/>
      <c r="T77" s="278"/>
      <c r="U77" s="46"/>
    </row>
    <row r="78" spans="2:21" s="40" customFormat="1" ht="27.75" customHeight="1">
      <c r="B78" s="330"/>
      <c r="C78" s="334"/>
      <c r="D78" s="337"/>
      <c r="E78" s="340"/>
      <c r="F78" s="340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261"/>
      <c r="R78" s="257"/>
      <c r="S78" s="257"/>
      <c r="T78" s="257"/>
      <c r="U78" s="46"/>
    </row>
    <row r="79" spans="2:21" s="40" customFormat="1" ht="15.75">
      <c r="B79" s="330"/>
      <c r="C79" s="135" t="s">
        <v>43</v>
      </c>
      <c r="D79" s="24" t="s">
        <v>31</v>
      </c>
      <c r="E79" s="26">
        <f>G79+I79+K79+M79</f>
        <v>57283.1</v>
      </c>
      <c r="F79" s="26">
        <f>H79+J79+L79+N79</f>
        <v>53531.840000000004</v>
      </c>
      <c r="G79" s="26">
        <f>G80+G82</f>
        <v>2550</v>
      </c>
      <c r="H79" s="26">
        <f aca="true" t="shared" si="25" ref="H79:N79">H80+H82</f>
        <v>2550</v>
      </c>
      <c r="I79" s="26">
        <f t="shared" si="25"/>
        <v>123</v>
      </c>
      <c r="J79" s="26">
        <f t="shared" si="25"/>
        <v>122.97999999999999</v>
      </c>
      <c r="K79" s="26">
        <f t="shared" si="25"/>
        <v>54610.1</v>
      </c>
      <c r="L79" s="26">
        <f t="shared" si="25"/>
        <v>50858.86</v>
      </c>
      <c r="M79" s="26">
        <f t="shared" si="25"/>
        <v>0</v>
      </c>
      <c r="N79" s="26">
        <f t="shared" si="25"/>
        <v>0</v>
      </c>
      <c r="O79" s="26">
        <v>100</v>
      </c>
      <c r="P79" s="26">
        <f>F79/E79*100</f>
        <v>93.45136698258301</v>
      </c>
      <c r="Q79" s="49"/>
      <c r="R79" s="130"/>
      <c r="S79" s="130"/>
      <c r="T79" s="130"/>
      <c r="U79" s="46"/>
    </row>
    <row r="80" spans="2:21" s="40" customFormat="1" ht="9" customHeight="1">
      <c r="B80" s="330"/>
      <c r="C80" s="258" t="s">
        <v>370</v>
      </c>
      <c r="D80" s="341"/>
      <c r="E80" s="343">
        <f>G80+I80+K80+M80</f>
        <v>54679.47</v>
      </c>
      <c r="F80" s="343">
        <f>H80+J80+L80+N80</f>
        <v>50928.23</v>
      </c>
      <c r="G80" s="324">
        <v>0</v>
      </c>
      <c r="H80" s="324">
        <v>0</v>
      </c>
      <c r="I80" s="324">
        <v>70</v>
      </c>
      <c r="J80" s="324">
        <v>70</v>
      </c>
      <c r="K80" s="324">
        <v>54609.47</v>
      </c>
      <c r="L80" s="324">
        <v>50858.23</v>
      </c>
      <c r="M80" s="324"/>
      <c r="N80" s="324"/>
      <c r="O80" s="324">
        <v>100</v>
      </c>
      <c r="P80" s="324">
        <f>F80/E80*100</f>
        <v>93.13958236976329</v>
      </c>
      <c r="Q80" s="341" t="s">
        <v>247</v>
      </c>
      <c r="R80" s="256">
        <v>11.4</v>
      </c>
      <c r="S80" s="256">
        <v>11.4</v>
      </c>
      <c r="T80" s="256">
        <f>S80/R80*100</f>
        <v>100</v>
      </c>
      <c r="U80" s="46"/>
    </row>
    <row r="81" spans="2:21" s="40" customFormat="1" ht="117" customHeight="1">
      <c r="B81" s="330"/>
      <c r="C81" s="283"/>
      <c r="D81" s="342"/>
      <c r="E81" s="344"/>
      <c r="F81" s="344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97"/>
      <c r="R81" s="257"/>
      <c r="S81" s="257"/>
      <c r="T81" s="257"/>
      <c r="U81" s="46"/>
    </row>
    <row r="82" spans="2:21" s="40" customFormat="1" ht="96" customHeight="1">
      <c r="B82" s="330"/>
      <c r="C82" s="96" t="s">
        <v>336</v>
      </c>
      <c r="D82" s="189"/>
      <c r="E82" s="192">
        <f>G82+I82+K82+M82</f>
        <v>2603.63</v>
      </c>
      <c r="F82" s="192">
        <f>H82+J82+L82+N82</f>
        <v>2603.61</v>
      </c>
      <c r="G82" s="193">
        <v>2550</v>
      </c>
      <c r="H82" s="193">
        <v>2550</v>
      </c>
      <c r="I82" s="193">
        <v>53</v>
      </c>
      <c r="J82" s="238">
        <v>52.98</v>
      </c>
      <c r="K82" s="193">
        <v>0.63</v>
      </c>
      <c r="L82" s="193">
        <v>0.63</v>
      </c>
      <c r="M82" s="193">
        <v>0</v>
      </c>
      <c r="N82" s="193">
        <v>0</v>
      </c>
      <c r="O82" s="193">
        <v>100</v>
      </c>
      <c r="P82" s="193">
        <f aca="true" t="shared" si="26" ref="P82:P89">F82/E82*100</f>
        <v>99.99923184169793</v>
      </c>
      <c r="Q82" s="133" t="s">
        <v>248</v>
      </c>
      <c r="R82" s="178">
        <v>64.4</v>
      </c>
      <c r="S82" s="178">
        <v>64.4</v>
      </c>
      <c r="T82" s="27">
        <f>S82/R82*100</f>
        <v>100</v>
      </c>
      <c r="U82" s="46"/>
    </row>
    <row r="83" spans="2:21" s="40" customFormat="1" ht="54" customHeight="1">
      <c r="B83" s="330"/>
      <c r="C83" s="135" t="s">
        <v>2</v>
      </c>
      <c r="D83" s="24" t="s">
        <v>31</v>
      </c>
      <c r="E83" s="26">
        <f>E84+E85+E86+E87</f>
        <v>4217</v>
      </c>
      <c r="F83" s="26">
        <f aca="true" t="shared" si="27" ref="F83:N83">F84+F85+F86+F87</f>
        <v>4027</v>
      </c>
      <c r="G83" s="26">
        <f t="shared" si="27"/>
        <v>0</v>
      </c>
      <c r="H83" s="26">
        <f t="shared" si="27"/>
        <v>0</v>
      </c>
      <c r="I83" s="26">
        <f t="shared" si="27"/>
        <v>0</v>
      </c>
      <c r="J83" s="26">
        <f t="shared" si="27"/>
        <v>0</v>
      </c>
      <c r="K83" s="26">
        <f t="shared" si="27"/>
        <v>4217</v>
      </c>
      <c r="L83" s="26">
        <v>4027</v>
      </c>
      <c r="M83" s="26">
        <f t="shared" si="27"/>
        <v>0</v>
      </c>
      <c r="N83" s="26">
        <f t="shared" si="27"/>
        <v>0</v>
      </c>
      <c r="O83" s="191">
        <v>100</v>
      </c>
      <c r="P83" s="26">
        <f t="shared" si="26"/>
        <v>95.49442731799857</v>
      </c>
      <c r="Q83" s="49"/>
      <c r="R83" s="130"/>
      <c r="S83" s="130"/>
      <c r="T83" s="130"/>
      <c r="U83" s="46"/>
    </row>
    <row r="84" spans="2:21" s="40" customFormat="1" ht="104.25" customHeight="1">
      <c r="B84" s="330"/>
      <c r="C84" s="135" t="s">
        <v>335</v>
      </c>
      <c r="D84" s="25"/>
      <c r="E84" s="26">
        <f aca="true" t="shared" si="28" ref="E84:F87">G84+I84+K84+M84</f>
        <v>0</v>
      </c>
      <c r="F84" s="26">
        <f t="shared" si="28"/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/>
      <c r="N84" s="29"/>
      <c r="O84" s="181">
        <v>100</v>
      </c>
      <c r="P84" s="28" t="e">
        <f t="shared" si="26"/>
        <v>#DIV/0!</v>
      </c>
      <c r="Q84" s="97" t="s">
        <v>249</v>
      </c>
      <c r="R84" s="27">
        <v>100</v>
      </c>
      <c r="S84" s="27">
        <v>100</v>
      </c>
      <c r="T84" s="27">
        <f>S84/R84*100</f>
        <v>100</v>
      </c>
      <c r="U84" s="46"/>
    </row>
    <row r="85" spans="2:21" s="40" customFormat="1" ht="71.25" customHeight="1">
      <c r="B85" s="330"/>
      <c r="C85" s="151" t="s">
        <v>369</v>
      </c>
      <c r="D85" s="131"/>
      <c r="E85" s="190">
        <f t="shared" si="28"/>
        <v>0</v>
      </c>
      <c r="F85" s="190">
        <f t="shared" si="28"/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100</v>
      </c>
      <c r="P85" s="28" t="e">
        <f t="shared" si="26"/>
        <v>#DIV/0!</v>
      </c>
      <c r="Q85" s="97" t="s">
        <v>250</v>
      </c>
      <c r="R85" s="221">
        <v>1</v>
      </c>
      <c r="S85" s="221">
        <v>3</v>
      </c>
      <c r="T85" s="132">
        <f>S85/R85*100</f>
        <v>300</v>
      </c>
      <c r="U85" s="46"/>
    </row>
    <row r="86" spans="2:21" s="40" customFormat="1" ht="57.75" customHeight="1">
      <c r="B86" s="330"/>
      <c r="C86" s="97" t="s">
        <v>368</v>
      </c>
      <c r="D86" s="213"/>
      <c r="E86" s="190">
        <f t="shared" si="28"/>
        <v>0</v>
      </c>
      <c r="F86" s="190">
        <f t="shared" si="28"/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100</v>
      </c>
      <c r="P86" s="28" t="e">
        <f t="shared" si="26"/>
        <v>#DIV/0!</v>
      </c>
      <c r="Q86" s="164" t="s">
        <v>251</v>
      </c>
      <c r="R86" s="221">
        <v>1</v>
      </c>
      <c r="S86" s="221">
        <v>1</v>
      </c>
      <c r="T86" s="221">
        <f>S86/R86*100</f>
        <v>100</v>
      </c>
      <c r="U86" s="46"/>
    </row>
    <row r="87" spans="2:21" s="40" customFormat="1" ht="110.25" customHeight="1">
      <c r="B87" s="330"/>
      <c r="C87" s="188" t="s">
        <v>334</v>
      </c>
      <c r="D87" s="189"/>
      <c r="E87" s="190">
        <f t="shared" si="28"/>
        <v>4217</v>
      </c>
      <c r="F87" s="190">
        <f t="shared" si="28"/>
        <v>4027</v>
      </c>
      <c r="G87" s="181">
        <v>0</v>
      </c>
      <c r="H87" s="181">
        <v>0</v>
      </c>
      <c r="I87" s="181">
        <v>0</v>
      </c>
      <c r="J87" s="181">
        <v>0</v>
      </c>
      <c r="K87" s="181">
        <v>4217</v>
      </c>
      <c r="L87" s="239">
        <v>4027</v>
      </c>
      <c r="M87" s="181">
        <v>0</v>
      </c>
      <c r="N87" s="181">
        <v>0</v>
      </c>
      <c r="O87" s="181">
        <v>100</v>
      </c>
      <c r="P87" s="28">
        <f t="shared" si="26"/>
        <v>95.49442731799857</v>
      </c>
      <c r="Q87" s="222"/>
      <c r="R87" s="134"/>
      <c r="S87" s="134"/>
      <c r="T87" s="134"/>
      <c r="U87" s="46"/>
    </row>
    <row r="88" spans="2:21" s="40" customFormat="1" ht="70.5" customHeight="1">
      <c r="B88" s="330"/>
      <c r="C88" s="135" t="s">
        <v>235</v>
      </c>
      <c r="D88" s="24" t="s">
        <v>31</v>
      </c>
      <c r="E88" s="26">
        <f aca="true" t="shared" si="29" ref="E88:N88">E89</f>
        <v>0</v>
      </c>
      <c r="F88" s="26">
        <f t="shared" si="29"/>
        <v>0</v>
      </c>
      <c r="G88" s="26">
        <f t="shared" si="29"/>
        <v>0</v>
      </c>
      <c r="H88" s="26">
        <f t="shared" si="29"/>
        <v>0</v>
      </c>
      <c r="I88" s="26">
        <f t="shared" si="29"/>
        <v>0</v>
      </c>
      <c r="J88" s="26">
        <f t="shared" si="29"/>
        <v>0</v>
      </c>
      <c r="K88" s="26">
        <f t="shared" si="29"/>
        <v>0</v>
      </c>
      <c r="L88" s="26">
        <f t="shared" si="29"/>
        <v>0</v>
      </c>
      <c r="M88" s="26">
        <f t="shared" si="29"/>
        <v>0</v>
      </c>
      <c r="N88" s="33">
        <f t="shared" si="29"/>
        <v>0</v>
      </c>
      <c r="O88" s="181">
        <v>100</v>
      </c>
      <c r="P88" s="28" t="e">
        <f t="shared" si="26"/>
        <v>#DIV/0!</v>
      </c>
      <c r="Q88" s="56"/>
      <c r="R88" s="130"/>
      <c r="S88" s="130"/>
      <c r="T88" s="130"/>
      <c r="U88" s="46"/>
    </row>
    <row r="89" spans="2:21" s="40" customFormat="1" ht="15" customHeight="1">
      <c r="B89" s="330"/>
      <c r="C89" s="258" t="s">
        <v>333</v>
      </c>
      <c r="D89" s="260"/>
      <c r="E89" s="254">
        <f>G89+I89+K89+M89</f>
        <v>0</v>
      </c>
      <c r="F89" s="254">
        <f>H89+J89+L89+N89</f>
        <v>0</v>
      </c>
      <c r="G89" s="252">
        <v>0</v>
      </c>
      <c r="H89" s="252">
        <v>0</v>
      </c>
      <c r="I89" s="252">
        <v>0</v>
      </c>
      <c r="J89" s="252">
        <v>0</v>
      </c>
      <c r="K89" s="252">
        <v>0</v>
      </c>
      <c r="L89" s="252">
        <v>0</v>
      </c>
      <c r="M89" s="252">
        <v>0</v>
      </c>
      <c r="N89" s="252">
        <v>0</v>
      </c>
      <c r="O89" s="252">
        <v>100</v>
      </c>
      <c r="P89" s="252" t="e">
        <f t="shared" si="26"/>
        <v>#DIV/0!</v>
      </c>
      <c r="Q89" s="414" t="s">
        <v>252</v>
      </c>
      <c r="R89" s="256">
        <v>1</v>
      </c>
      <c r="S89" s="256">
        <v>1</v>
      </c>
      <c r="T89" s="256">
        <f>S89/R89*100</f>
        <v>100</v>
      </c>
      <c r="U89" s="46"/>
    </row>
    <row r="90" spans="2:21" s="40" customFormat="1" ht="48" customHeight="1">
      <c r="B90" s="330"/>
      <c r="C90" s="259"/>
      <c r="D90" s="261"/>
      <c r="E90" s="255"/>
      <c r="F90" s="255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415"/>
      <c r="R90" s="257"/>
      <c r="S90" s="257"/>
      <c r="T90" s="257"/>
      <c r="U90" s="46"/>
    </row>
    <row r="91" spans="2:21" s="40" customFormat="1" ht="31.5">
      <c r="B91" s="330"/>
      <c r="C91" s="135" t="s">
        <v>18</v>
      </c>
      <c r="D91" s="32"/>
      <c r="E91" s="26">
        <f aca="true" t="shared" si="30" ref="E91:N91">E92</f>
        <v>1077</v>
      </c>
      <c r="F91" s="26">
        <f t="shared" si="30"/>
        <v>1045</v>
      </c>
      <c r="G91" s="26">
        <f t="shared" si="30"/>
        <v>0</v>
      </c>
      <c r="H91" s="26">
        <f t="shared" si="30"/>
        <v>0</v>
      </c>
      <c r="I91" s="26">
        <f t="shared" si="30"/>
        <v>0</v>
      </c>
      <c r="J91" s="26">
        <f t="shared" si="30"/>
        <v>0</v>
      </c>
      <c r="K91" s="26">
        <f t="shared" si="30"/>
        <v>1077</v>
      </c>
      <c r="L91" s="26">
        <f t="shared" si="30"/>
        <v>1045</v>
      </c>
      <c r="M91" s="26">
        <f t="shared" si="30"/>
        <v>0</v>
      </c>
      <c r="N91" s="33">
        <f t="shared" si="30"/>
        <v>0</v>
      </c>
      <c r="O91" s="181">
        <v>100</v>
      </c>
      <c r="P91" s="28">
        <f>F91/E91*100</f>
        <v>97.02878365831012</v>
      </c>
      <c r="Q91" s="57"/>
      <c r="R91" s="101"/>
      <c r="S91" s="101"/>
      <c r="T91" s="130"/>
      <c r="U91" s="46"/>
    </row>
    <row r="92" spans="2:21" s="40" customFormat="1" ht="30.75" customHeight="1">
      <c r="B92" s="330"/>
      <c r="C92" s="258" t="s">
        <v>332</v>
      </c>
      <c r="D92" s="260"/>
      <c r="E92" s="254">
        <f>G92+I92+K92+M92</f>
        <v>1077</v>
      </c>
      <c r="F92" s="254">
        <f>H92+J92+L92+N92</f>
        <v>1045</v>
      </c>
      <c r="G92" s="252">
        <v>0</v>
      </c>
      <c r="H92" s="252">
        <v>0</v>
      </c>
      <c r="I92" s="252">
        <v>0</v>
      </c>
      <c r="J92" s="252">
        <v>0</v>
      </c>
      <c r="K92" s="252">
        <v>1077</v>
      </c>
      <c r="L92" s="252">
        <v>1045</v>
      </c>
      <c r="M92" s="252"/>
      <c r="N92" s="252"/>
      <c r="O92" s="252">
        <v>100</v>
      </c>
      <c r="P92" s="252">
        <f>F92/E92*100</f>
        <v>97.02878365831012</v>
      </c>
      <c r="Q92" s="416" t="s">
        <v>253</v>
      </c>
      <c r="R92" s="256">
        <v>3.7</v>
      </c>
      <c r="S92" s="256">
        <v>3.7</v>
      </c>
      <c r="T92" s="256">
        <f>S92/R92*100</f>
        <v>100</v>
      </c>
      <c r="U92" s="46"/>
    </row>
    <row r="93" spans="2:21" s="40" customFormat="1" ht="30" customHeight="1">
      <c r="B93" s="331"/>
      <c r="C93" s="259"/>
      <c r="D93" s="261"/>
      <c r="E93" s="255"/>
      <c r="F93" s="255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417"/>
      <c r="R93" s="257"/>
      <c r="S93" s="257"/>
      <c r="T93" s="257"/>
      <c r="U93" s="46"/>
    </row>
    <row r="94" spans="2:21" s="40" customFormat="1" ht="71.25" customHeight="1">
      <c r="B94" s="201">
        <v>4</v>
      </c>
      <c r="C94" s="206" t="s">
        <v>72</v>
      </c>
      <c r="D94" s="207" t="s">
        <v>75</v>
      </c>
      <c r="E94" s="217">
        <f>G94+I94+K94+M94</f>
        <v>84206.73</v>
      </c>
      <c r="F94" s="217">
        <f>H94+J94+L94+N94</f>
        <v>62993.520000000004</v>
      </c>
      <c r="G94" s="217">
        <f>G95+G100+G105</f>
        <v>0</v>
      </c>
      <c r="H94" s="217">
        <f>H95+H100+H105</f>
        <v>0</v>
      </c>
      <c r="I94" s="217">
        <f aca="true" t="shared" si="31" ref="I94:N94">I95+I100</f>
        <v>36466</v>
      </c>
      <c r="J94" s="217">
        <f t="shared" si="31"/>
        <v>18069</v>
      </c>
      <c r="K94" s="217">
        <f t="shared" si="31"/>
        <v>47740.729999999996</v>
      </c>
      <c r="L94" s="208">
        <f t="shared" si="31"/>
        <v>44924.520000000004</v>
      </c>
      <c r="M94" s="208">
        <f t="shared" si="31"/>
        <v>0</v>
      </c>
      <c r="N94" s="208">
        <f t="shared" si="31"/>
        <v>0</v>
      </c>
      <c r="O94" s="208">
        <v>100</v>
      </c>
      <c r="P94" s="208">
        <f>F94/E94*100</f>
        <v>74.8081774461495</v>
      </c>
      <c r="Q94" s="202" t="s">
        <v>265</v>
      </c>
      <c r="R94" s="27">
        <v>42.5</v>
      </c>
      <c r="S94" s="27">
        <v>42.5</v>
      </c>
      <c r="T94" s="27">
        <f>S94/R94*100</f>
        <v>100</v>
      </c>
      <c r="U94" s="46"/>
    </row>
    <row r="95" spans="2:21" s="40" customFormat="1" ht="57" customHeight="1">
      <c r="B95" s="288"/>
      <c r="C95" s="135" t="s">
        <v>68</v>
      </c>
      <c r="D95" s="24"/>
      <c r="E95" s="217">
        <f aca="true" t="shared" si="32" ref="E95:L95">E96+E98</f>
        <v>48862.7</v>
      </c>
      <c r="F95" s="217">
        <f t="shared" si="32"/>
        <v>46101.270000000004</v>
      </c>
      <c r="G95" s="217">
        <f t="shared" si="32"/>
        <v>0</v>
      </c>
      <c r="H95" s="217">
        <f t="shared" si="32"/>
        <v>0</v>
      </c>
      <c r="I95" s="217">
        <f t="shared" si="32"/>
        <v>1228</v>
      </c>
      <c r="J95" s="217">
        <f t="shared" si="32"/>
        <v>1228</v>
      </c>
      <c r="K95" s="217">
        <f t="shared" si="32"/>
        <v>47634.7</v>
      </c>
      <c r="L95" s="26">
        <f t="shared" si="32"/>
        <v>44873.270000000004</v>
      </c>
      <c r="M95" s="26">
        <f>M97+M98</f>
        <v>0</v>
      </c>
      <c r="N95" s="33">
        <f>N97+N98</f>
        <v>0</v>
      </c>
      <c r="O95" s="26">
        <v>100</v>
      </c>
      <c r="P95" s="26">
        <f>F95/E95*100</f>
        <v>94.34859309862125</v>
      </c>
      <c r="Q95" s="49"/>
      <c r="R95" s="130"/>
      <c r="S95" s="130"/>
      <c r="T95" s="130"/>
      <c r="U95" s="46"/>
    </row>
    <row r="96" spans="2:21" s="40" customFormat="1" ht="176.25" customHeight="1">
      <c r="B96" s="289"/>
      <c r="C96" s="258" t="s">
        <v>343</v>
      </c>
      <c r="D96" s="265"/>
      <c r="E96" s="254">
        <f>G96+I96+K96+M97</f>
        <v>2182</v>
      </c>
      <c r="F96" s="254">
        <f>H96+J96+L96+N97</f>
        <v>2181.04</v>
      </c>
      <c r="G96" s="252">
        <v>0</v>
      </c>
      <c r="H96" s="252">
        <v>0</v>
      </c>
      <c r="I96" s="252">
        <v>1138</v>
      </c>
      <c r="J96" s="252">
        <v>1138</v>
      </c>
      <c r="K96" s="252">
        <v>1044</v>
      </c>
      <c r="L96" s="252">
        <v>1043.04</v>
      </c>
      <c r="M96" s="254"/>
      <c r="N96" s="254"/>
      <c r="O96" s="252">
        <v>100</v>
      </c>
      <c r="P96" s="252">
        <f>F96/E96*100</f>
        <v>99.95600366636114</v>
      </c>
      <c r="Q96" s="96" t="s">
        <v>266</v>
      </c>
      <c r="R96" s="27">
        <v>28</v>
      </c>
      <c r="S96" s="27">
        <v>24</v>
      </c>
      <c r="T96" s="27">
        <f>S96/R96*100</f>
        <v>85.71428571428571</v>
      </c>
      <c r="U96" s="46"/>
    </row>
    <row r="97" spans="2:21" s="40" customFormat="1" ht="132" customHeight="1">
      <c r="B97" s="289"/>
      <c r="C97" s="259"/>
      <c r="D97" s="266"/>
      <c r="E97" s="255"/>
      <c r="F97" s="255"/>
      <c r="G97" s="253"/>
      <c r="H97" s="253"/>
      <c r="I97" s="253"/>
      <c r="J97" s="253"/>
      <c r="K97" s="253"/>
      <c r="L97" s="253"/>
      <c r="M97" s="255"/>
      <c r="N97" s="255"/>
      <c r="O97" s="253"/>
      <c r="P97" s="253"/>
      <c r="Q97" s="96" t="s">
        <v>267</v>
      </c>
      <c r="R97" s="27">
        <v>13.1</v>
      </c>
      <c r="S97" s="27">
        <v>13.1</v>
      </c>
      <c r="T97" s="27">
        <f>S97/R97*100</f>
        <v>100</v>
      </c>
      <c r="U97" s="46"/>
    </row>
    <row r="98" spans="2:21" s="40" customFormat="1" ht="96" customHeight="1">
      <c r="B98" s="289"/>
      <c r="C98" s="258" t="s">
        <v>342</v>
      </c>
      <c r="D98" s="260"/>
      <c r="E98" s="254">
        <f>G98+I98+K98+M98</f>
        <v>46680.7</v>
      </c>
      <c r="F98" s="254">
        <f>H98+J98+L98+N98</f>
        <v>43920.23</v>
      </c>
      <c r="G98" s="252">
        <v>0</v>
      </c>
      <c r="H98" s="252">
        <v>0</v>
      </c>
      <c r="I98" s="252">
        <v>90</v>
      </c>
      <c r="J98" s="287">
        <v>90</v>
      </c>
      <c r="K98" s="287">
        <v>46590.7</v>
      </c>
      <c r="L98" s="287">
        <v>43830.23</v>
      </c>
      <c r="M98" s="287"/>
      <c r="N98" s="284"/>
      <c r="O98" s="252">
        <v>100</v>
      </c>
      <c r="P98" s="252">
        <f>F98/E98*100</f>
        <v>94.08648542116978</v>
      </c>
      <c r="Q98" s="97" t="s">
        <v>268</v>
      </c>
      <c r="R98" s="27">
        <v>47.5</v>
      </c>
      <c r="S98" s="27">
        <v>47.5</v>
      </c>
      <c r="T98" s="27">
        <f>S98/R98*100</f>
        <v>100</v>
      </c>
      <c r="U98" s="46"/>
    </row>
    <row r="99" spans="2:21" s="40" customFormat="1" ht="159.75" customHeight="1">
      <c r="B99" s="289"/>
      <c r="C99" s="321"/>
      <c r="D99" s="261"/>
      <c r="E99" s="255"/>
      <c r="F99" s="255"/>
      <c r="G99" s="253"/>
      <c r="H99" s="253"/>
      <c r="I99" s="253"/>
      <c r="J99" s="287"/>
      <c r="K99" s="287"/>
      <c r="L99" s="287"/>
      <c r="M99" s="287"/>
      <c r="N99" s="286"/>
      <c r="O99" s="253"/>
      <c r="P99" s="253"/>
      <c r="Q99" s="96" t="s">
        <v>269</v>
      </c>
      <c r="R99" s="27">
        <v>15.1</v>
      </c>
      <c r="S99" s="27">
        <v>15.1</v>
      </c>
      <c r="T99" s="27">
        <f>S99/R99*100</f>
        <v>100</v>
      </c>
      <c r="U99" s="46"/>
    </row>
    <row r="100" spans="2:21" s="40" customFormat="1" ht="71.25" customHeight="1">
      <c r="B100" s="289"/>
      <c r="C100" s="135" t="s">
        <v>51</v>
      </c>
      <c r="D100" s="24"/>
      <c r="E100" s="217">
        <f>G100+I100+K100+M100</f>
        <v>35344.03</v>
      </c>
      <c r="F100" s="217">
        <f>H100+J100+L100+N100</f>
        <v>16892.25</v>
      </c>
      <c r="G100" s="217">
        <f aca="true" t="shared" si="33" ref="G100:N100">G101+G105</f>
        <v>0</v>
      </c>
      <c r="H100" s="217">
        <f t="shared" si="33"/>
        <v>0</v>
      </c>
      <c r="I100" s="217">
        <f t="shared" si="33"/>
        <v>35238</v>
      </c>
      <c r="J100" s="217">
        <f t="shared" si="33"/>
        <v>16841</v>
      </c>
      <c r="K100" s="217">
        <f t="shared" si="33"/>
        <v>106.03</v>
      </c>
      <c r="L100" s="26">
        <f t="shared" si="33"/>
        <v>51.25</v>
      </c>
      <c r="M100" s="26">
        <f t="shared" si="33"/>
        <v>0</v>
      </c>
      <c r="N100" s="26">
        <f t="shared" si="33"/>
        <v>0</v>
      </c>
      <c r="O100" s="26">
        <v>100</v>
      </c>
      <c r="P100" s="26">
        <f>F100/E100*100</f>
        <v>47.79378582464988</v>
      </c>
      <c r="Q100" s="56"/>
      <c r="R100" s="130"/>
      <c r="S100" s="130"/>
      <c r="T100" s="130"/>
      <c r="U100" s="46"/>
    </row>
    <row r="101" spans="2:21" s="40" customFormat="1" ht="67.5" customHeight="1">
      <c r="B101" s="289"/>
      <c r="C101" s="319" t="s">
        <v>341</v>
      </c>
      <c r="D101" s="260"/>
      <c r="E101" s="254">
        <f>G101+I101+K101+M101</f>
        <v>0</v>
      </c>
      <c r="F101" s="254">
        <f>H101+J101+L101+N101</f>
        <v>0</v>
      </c>
      <c r="G101" s="252">
        <v>0</v>
      </c>
      <c r="H101" s="252">
        <v>0</v>
      </c>
      <c r="I101" s="252">
        <v>0</v>
      </c>
      <c r="J101" s="287">
        <v>0</v>
      </c>
      <c r="K101" s="287">
        <v>0</v>
      </c>
      <c r="L101" s="287">
        <v>0</v>
      </c>
      <c r="M101" s="287">
        <v>0</v>
      </c>
      <c r="N101" s="284">
        <v>0</v>
      </c>
      <c r="O101" s="252">
        <v>100</v>
      </c>
      <c r="P101" s="254" t="e">
        <f>F101/E101*100</f>
        <v>#DIV/0!</v>
      </c>
      <c r="Q101" s="203" t="s">
        <v>270</v>
      </c>
      <c r="R101" s="27">
        <v>33</v>
      </c>
      <c r="S101" s="27">
        <v>33</v>
      </c>
      <c r="T101" s="27">
        <f aca="true" t="shared" si="34" ref="T101:T114">S101/R101*100</f>
        <v>100</v>
      </c>
      <c r="U101" s="46"/>
    </row>
    <row r="102" spans="2:21" s="40" customFormat="1" ht="86.25" customHeight="1">
      <c r="B102" s="289"/>
      <c r="C102" s="320"/>
      <c r="D102" s="290"/>
      <c r="E102" s="291"/>
      <c r="F102" s="291"/>
      <c r="G102" s="264"/>
      <c r="H102" s="264"/>
      <c r="I102" s="264"/>
      <c r="J102" s="287"/>
      <c r="K102" s="287"/>
      <c r="L102" s="287"/>
      <c r="M102" s="287"/>
      <c r="N102" s="285"/>
      <c r="O102" s="264"/>
      <c r="P102" s="291"/>
      <c r="Q102" s="203" t="s">
        <v>344</v>
      </c>
      <c r="R102" s="27">
        <v>13.4</v>
      </c>
      <c r="S102" s="27">
        <v>13.4</v>
      </c>
      <c r="T102" s="27">
        <f t="shared" si="34"/>
        <v>100</v>
      </c>
      <c r="U102" s="46"/>
    </row>
    <row r="103" spans="2:21" s="40" customFormat="1" ht="38.25" customHeight="1">
      <c r="B103" s="289"/>
      <c r="C103" s="320"/>
      <c r="D103" s="290"/>
      <c r="E103" s="291"/>
      <c r="F103" s="291"/>
      <c r="G103" s="264"/>
      <c r="H103" s="264"/>
      <c r="I103" s="264"/>
      <c r="J103" s="287"/>
      <c r="K103" s="287"/>
      <c r="L103" s="287"/>
      <c r="M103" s="287"/>
      <c r="N103" s="285"/>
      <c r="O103" s="264"/>
      <c r="P103" s="291"/>
      <c r="Q103" s="411" t="s">
        <v>271</v>
      </c>
      <c r="R103" s="256">
        <v>47.5</v>
      </c>
      <c r="S103" s="256">
        <v>47</v>
      </c>
      <c r="T103" s="256">
        <f t="shared" si="34"/>
        <v>98.94736842105263</v>
      </c>
      <c r="U103" s="46"/>
    </row>
    <row r="104" spans="2:21" s="40" customFormat="1" ht="38.25" customHeight="1">
      <c r="B104" s="289"/>
      <c r="C104" s="321"/>
      <c r="D104" s="261"/>
      <c r="E104" s="255"/>
      <c r="F104" s="255"/>
      <c r="G104" s="253"/>
      <c r="H104" s="253"/>
      <c r="I104" s="253"/>
      <c r="J104" s="287"/>
      <c r="K104" s="287"/>
      <c r="L104" s="287"/>
      <c r="M104" s="287"/>
      <c r="N104" s="286"/>
      <c r="O104" s="253"/>
      <c r="P104" s="255"/>
      <c r="Q104" s="411"/>
      <c r="R104" s="257"/>
      <c r="S104" s="257"/>
      <c r="T104" s="257"/>
      <c r="U104" s="46"/>
    </row>
    <row r="105" spans="2:21" s="40" customFormat="1" ht="77.25" customHeight="1">
      <c r="B105" s="289"/>
      <c r="C105" s="258" t="s">
        <v>340</v>
      </c>
      <c r="D105" s="260"/>
      <c r="E105" s="262">
        <f>G105+I105+K105+M105</f>
        <v>35344.03</v>
      </c>
      <c r="F105" s="262">
        <f>H105+J105+L105+N105</f>
        <v>16892.25</v>
      </c>
      <c r="G105" s="250">
        <v>0</v>
      </c>
      <c r="H105" s="250">
        <v>0</v>
      </c>
      <c r="I105" s="250">
        <v>35238</v>
      </c>
      <c r="J105" s="250">
        <v>16841</v>
      </c>
      <c r="K105" s="250">
        <v>106.03</v>
      </c>
      <c r="L105" s="252">
        <v>51.25</v>
      </c>
      <c r="M105" s="252">
        <v>0</v>
      </c>
      <c r="N105" s="252">
        <v>0</v>
      </c>
      <c r="O105" s="254">
        <v>100</v>
      </c>
      <c r="P105" s="254">
        <f>F105/E105*100</f>
        <v>47.79378582464988</v>
      </c>
      <c r="Q105" s="97" t="s">
        <v>272</v>
      </c>
      <c r="R105" s="35">
        <v>87</v>
      </c>
      <c r="S105" s="35">
        <v>87</v>
      </c>
      <c r="T105" s="132">
        <f t="shared" si="34"/>
        <v>100</v>
      </c>
      <c r="U105" s="46"/>
    </row>
    <row r="106" spans="2:21" s="40" customFormat="1" ht="187.5" customHeight="1">
      <c r="B106" s="289"/>
      <c r="C106" s="259"/>
      <c r="D106" s="261"/>
      <c r="E106" s="263"/>
      <c r="F106" s="263"/>
      <c r="G106" s="251"/>
      <c r="H106" s="251"/>
      <c r="I106" s="251"/>
      <c r="J106" s="251"/>
      <c r="K106" s="251"/>
      <c r="L106" s="253"/>
      <c r="M106" s="253"/>
      <c r="N106" s="253"/>
      <c r="O106" s="255"/>
      <c r="P106" s="255"/>
      <c r="Q106" s="97" t="s">
        <v>273</v>
      </c>
      <c r="R106" s="27">
        <v>7</v>
      </c>
      <c r="S106" s="27">
        <v>7</v>
      </c>
      <c r="T106" s="132">
        <f t="shared" si="34"/>
        <v>100</v>
      </c>
      <c r="U106" s="46"/>
    </row>
    <row r="107" spans="2:21" s="40" customFormat="1" ht="1.5" customHeight="1">
      <c r="B107" s="308"/>
      <c r="C107" s="138"/>
      <c r="D107" s="47"/>
      <c r="E107" s="136"/>
      <c r="F107" s="136"/>
      <c r="G107" s="92"/>
      <c r="H107" s="92"/>
      <c r="I107" s="92"/>
      <c r="J107" s="92"/>
      <c r="K107" s="92"/>
      <c r="L107" s="92"/>
      <c r="M107" s="92"/>
      <c r="N107" s="50"/>
      <c r="O107" s="92"/>
      <c r="P107" s="92"/>
      <c r="Q107" s="49"/>
      <c r="R107" s="130"/>
      <c r="S107" s="130"/>
      <c r="T107" s="130"/>
      <c r="U107" s="46"/>
    </row>
    <row r="108" spans="2:21" s="40" customFormat="1" ht="94.5" customHeight="1" thickBot="1">
      <c r="B108" s="312">
        <v>5</v>
      </c>
      <c r="C108" s="279" t="s">
        <v>73</v>
      </c>
      <c r="D108" s="265" t="s">
        <v>75</v>
      </c>
      <c r="E108" s="254">
        <f aca="true" t="shared" si="35" ref="E108:P108">E112</f>
        <v>15519.869999999999</v>
      </c>
      <c r="F108" s="254">
        <f t="shared" si="35"/>
        <v>8735.69</v>
      </c>
      <c r="G108" s="254">
        <f t="shared" si="35"/>
        <v>0</v>
      </c>
      <c r="H108" s="254">
        <f t="shared" si="35"/>
        <v>0</v>
      </c>
      <c r="I108" s="254">
        <f t="shared" si="35"/>
        <v>0</v>
      </c>
      <c r="J108" s="292">
        <f t="shared" si="35"/>
        <v>0</v>
      </c>
      <c r="K108" s="292">
        <f t="shared" si="35"/>
        <v>15519.869999999999</v>
      </c>
      <c r="L108" s="292">
        <f t="shared" si="35"/>
        <v>8735.69</v>
      </c>
      <c r="M108" s="292">
        <f t="shared" si="35"/>
        <v>0</v>
      </c>
      <c r="N108" s="270">
        <f t="shared" si="35"/>
        <v>0</v>
      </c>
      <c r="O108" s="254">
        <f t="shared" si="35"/>
        <v>100</v>
      </c>
      <c r="P108" s="254">
        <f t="shared" si="35"/>
        <v>56.287133848414975</v>
      </c>
      <c r="Q108" s="226" t="s">
        <v>112</v>
      </c>
      <c r="R108" s="123">
        <v>5760</v>
      </c>
      <c r="S108" s="123">
        <v>6641</v>
      </c>
      <c r="T108" s="27">
        <f t="shared" si="34"/>
        <v>115.29513888888889</v>
      </c>
      <c r="U108" s="46"/>
    </row>
    <row r="109" spans="2:21" s="40" customFormat="1" ht="61.5" customHeight="1" thickBot="1">
      <c r="B109" s="313"/>
      <c r="C109" s="315"/>
      <c r="D109" s="304"/>
      <c r="E109" s="291"/>
      <c r="F109" s="291"/>
      <c r="G109" s="291"/>
      <c r="H109" s="291"/>
      <c r="I109" s="291"/>
      <c r="J109" s="292"/>
      <c r="K109" s="292"/>
      <c r="L109" s="292"/>
      <c r="M109" s="292"/>
      <c r="N109" s="271"/>
      <c r="O109" s="291"/>
      <c r="P109" s="291"/>
      <c r="Q109" s="226" t="s">
        <v>113</v>
      </c>
      <c r="R109" s="123">
        <v>138.7</v>
      </c>
      <c r="S109" s="123">
        <v>160.81</v>
      </c>
      <c r="T109" s="27">
        <f t="shared" si="34"/>
        <v>115.94087959625092</v>
      </c>
      <c r="U109" s="46"/>
    </row>
    <row r="110" spans="2:21" s="40" customFormat="1" ht="1.5" customHeight="1">
      <c r="B110" s="313"/>
      <c r="C110" s="315"/>
      <c r="D110" s="304"/>
      <c r="E110" s="291"/>
      <c r="F110" s="291"/>
      <c r="G110" s="291"/>
      <c r="H110" s="291"/>
      <c r="I110" s="291"/>
      <c r="J110" s="292"/>
      <c r="K110" s="292"/>
      <c r="L110" s="292"/>
      <c r="M110" s="292"/>
      <c r="N110" s="271"/>
      <c r="O110" s="291"/>
      <c r="P110" s="291"/>
      <c r="Q110" s="49"/>
      <c r="R110" s="58"/>
      <c r="S110" s="58"/>
      <c r="T110" s="130" t="e">
        <f t="shared" si="34"/>
        <v>#DIV/0!</v>
      </c>
      <c r="U110" s="46"/>
    </row>
    <row r="111" spans="2:21" s="40" customFormat="1" ht="75.75" customHeight="1" hidden="1">
      <c r="B111" s="314"/>
      <c r="C111" s="280"/>
      <c r="D111" s="266"/>
      <c r="E111" s="255"/>
      <c r="F111" s="255"/>
      <c r="G111" s="255"/>
      <c r="H111" s="255"/>
      <c r="I111" s="255"/>
      <c r="J111" s="292"/>
      <c r="K111" s="292"/>
      <c r="L111" s="292"/>
      <c r="M111" s="292"/>
      <c r="N111" s="272"/>
      <c r="O111" s="255"/>
      <c r="P111" s="255"/>
      <c r="Q111" s="49"/>
      <c r="R111" s="58"/>
      <c r="S111" s="58"/>
      <c r="T111" s="130" t="e">
        <f t="shared" si="34"/>
        <v>#DIV/0!</v>
      </c>
      <c r="U111" s="46"/>
    </row>
    <row r="112" spans="2:21" s="40" customFormat="1" ht="75.75" customHeight="1" thickBot="1">
      <c r="B112" s="105"/>
      <c r="C112" s="258" t="s">
        <v>52</v>
      </c>
      <c r="D112" s="265"/>
      <c r="E112" s="254">
        <f aca="true" t="shared" si="36" ref="E112:N112">E114+E121+E130+E132+E137+E140+E142+E148</f>
        <v>15519.869999999999</v>
      </c>
      <c r="F112" s="254">
        <f t="shared" si="36"/>
        <v>8735.69</v>
      </c>
      <c r="G112" s="254">
        <f t="shared" si="36"/>
        <v>0</v>
      </c>
      <c r="H112" s="254">
        <f t="shared" si="36"/>
        <v>0</v>
      </c>
      <c r="I112" s="254">
        <f t="shared" si="36"/>
        <v>0</v>
      </c>
      <c r="J112" s="254">
        <f t="shared" si="36"/>
        <v>0</v>
      </c>
      <c r="K112" s="254">
        <f t="shared" si="36"/>
        <v>15519.869999999999</v>
      </c>
      <c r="L112" s="254">
        <f t="shared" si="36"/>
        <v>8735.69</v>
      </c>
      <c r="M112" s="254">
        <f t="shared" si="36"/>
        <v>0</v>
      </c>
      <c r="N112" s="254">
        <f t="shared" si="36"/>
        <v>0</v>
      </c>
      <c r="O112" s="254">
        <v>100</v>
      </c>
      <c r="P112" s="254">
        <f>F112/E112*100</f>
        <v>56.287133848414975</v>
      </c>
      <c r="Q112" s="226" t="s">
        <v>114</v>
      </c>
      <c r="R112" s="123">
        <v>275.97</v>
      </c>
      <c r="S112" s="123">
        <v>277.01</v>
      </c>
      <c r="T112" s="27">
        <f t="shared" si="34"/>
        <v>100.37685255643729</v>
      </c>
      <c r="U112" s="46"/>
    </row>
    <row r="113" spans="1:21" s="40" customFormat="1" ht="113.25" customHeight="1">
      <c r="A113" s="59"/>
      <c r="B113" s="60"/>
      <c r="C113" s="259"/>
      <c r="D113" s="266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27" t="s">
        <v>115</v>
      </c>
      <c r="R113" s="123">
        <v>29.15</v>
      </c>
      <c r="S113" s="123">
        <v>28.53</v>
      </c>
      <c r="T113" s="27">
        <f t="shared" si="34"/>
        <v>97.87307032590053</v>
      </c>
      <c r="U113" s="46"/>
    </row>
    <row r="114" spans="1:21" s="40" customFormat="1" ht="98.25" customHeight="1" thickBot="1">
      <c r="A114" s="59"/>
      <c r="B114" s="60"/>
      <c r="C114" s="135" t="s">
        <v>405</v>
      </c>
      <c r="D114" s="28"/>
      <c r="E114" s="26">
        <f aca="true" t="shared" si="37" ref="E114:F120">G114+I114+K114+M114</f>
        <v>0</v>
      </c>
      <c r="F114" s="26">
        <f t="shared" si="37"/>
        <v>0</v>
      </c>
      <c r="G114" s="28">
        <f>G115+G116+G117+G118+G119+G120</f>
        <v>0</v>
      </c>
      <c r="H114" s="28">
        <f aca="true" t="shared" si="38" ref="H114:N114">H115+H116+H117+H118+H119+H120</f>
        <v>0</v>
      </c>
      <c r="I114" s="28">
        <f t="shared" si="38"/>
        <v>0</v>
      </c>
      <c r="J114" s="28">
        <f t="shared" si="38"/>
        <v>0</v>
      </c>
      <c r="K114" s="28">
        <f t="shared" si="38"/>
        <v>0</v>
      </c>
      <c r="L114" s="28">
        <f t="shared" si="38"/>
        <v>0</v>
      </c>
      <c r="M114" s="28">
        <f t="shared" si="38"/>
        <v>0</v>
      </c>
      <c r="N114" s="29">
        <f t="shared" si="38"/>
        <v>0</v>
      </c>
      <c r="O114" s="28">
        <v>100</v>
      </c>
      <c r="P114" s="28" t="e">
        <f aca="true" t="shared" si="39" ref="P114:P157">F114/E114*100</f>
        <v>#DIV/0!</v>
      </c>
      <c r="Q114" s="226" t="s">
        <v>116</v>
      </c>
      <c r="R114" s="123">
        <v>1857</v>
      </c>
      <c r="S114" s="123">
        <v>1864</v>
      </c>
      <c r="T114" s="27">
        <f t="shared" si="34"/>
        <v>100.3769520732364</v>
      </c>
      <c r="U114" s="46"/>
    </row>
    <row r="115" spans="1:21" s="40" customFormat="1" ht="66" customHeight="1" outlineLevel="1">
      <c r="A115" s="59"/>
      <c r="B115" s="60"/>
      <c r="C115" s="135" t="s">
        <v>404</v>
      </c>
      <c r="D115" s="28"/>
      <c r="E115" s="26">
        <f t="shared" si="37"/>
        <v>0</v>
      </c>
      <c r="F115" s="26">
        <f t="shared" si="37"/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9">
        <v>0</v>
      </c>
      <c r="O115" s="28">
        <v>100</v>
      </c>
      <c r="P115" s="28" t="e">
        <f t="shared" si="39"/>
        <v>#DIV/0!</v>
      </c>
      <c r="Q115" s="49"/>
      <c r="R115" s="58"/>
      <c r="S115" s="58"/>
      <c r="T115" s="27" t="e">
        <f>S115/R115*100</f>
        <v>#DIV/0!</v>
      </c>
      <c r="U115" s="46"/>
    </row>
    <row r="116" spans="1:21" s="40" customFormat="1" ht="86.25" customHeight="1" outlineLevel="1">
      <c r="A116" s="59"/>
      <c r="B116" s="60"/>
      <c r="C116" s="135" t="s">
        <v>403</v>
      </c>
      <c r="D116" s="28"/>
      <c r="E116" s="26">
        <f t="shared" si="37"/>
        <v>0</v>
      </c>
      <c r="F116" s="26">
        <f t="shared" si="37"/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9">
        <v>0</v>
      </c>
      <c r="O116" s="28">
        <v>100</v>
      </c>
      <c r="P116" s="28" t="e">
        <f t="shared" si="39"/>
        <v>#DIV/0!</v>
      </c>
      <c r="Q116" s="61"/>
      <c r="R116" s="58"/>
      <c r="S116" s="58"/>
      <c r="T116" s="130"/>
      <c r="U116" s="46"/>
    </row>
    <row r="117" spans="1:21" s="40" customFormat="1" ht="96.75" customHeight="1" outlineLevel="1">
      <c r="A117" s="59"/>
      <c r="B117" s="60"/>
      <c r="C117" s="135" t="s">
        <v>402</v>
      </c>
      <c r="D117" s="28"/>
      <c r="E117" s="26">
        <f t="shared" si="37"/>
        <v>0</v>
      </c>
      <c r="F117" s="26">
        <f t="shared" si="37"/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9">
        <v>0</v>
      </c>
      <c r="O117" s="28">
        <v>100</v>
      </c>
      <c r="P117" s="28" t="e">
        <f t="shared" si="39"/>
        <v>#DIV/0!</v>
      </c>
      <c r="Q117" s="61"/>
      <c r="R117" s="58"/>
      <c r="S117" s="58"/>
      <c r="T117" s="130"/>
      <c r="U117" s="46"/>
    </row>
    <row r="118" spans="1:21" s="40" customFormat="1" ht="97.5" customHeight="1" outlineLevel="1">
      <c r="A118" s="59"/>
      <c r="B118" s="60"/>
      <c r="C118" s="135" t="s">
        <v>401</v>
      </c>
      <c r="D118" s="28"/>
      <c r="E118" s="26">
        <f t="shared" si="37"/>
        <v>0</v>
      </c>
      <c r="F118" s="26">
        <f t="shared" si="37"/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9">
        <v>0</v>
      </c>
      <c r="O118" s="28">
        <v>100</v>
      </c>
      <c r="P118" s="28" t="e">
        <f t="shared" si="39"/>
        <v>#DIV/0!</v>
      </c>
      <c r="Q118" s="61"/>
      <c r="R118" s="58"/>
      <c r="S118" s="58"/>
      <c r="T118" s="130"/>
      <c r="U118" s="46"/>
    </row>
    <row r="119" spans="1:21" s="40" customFormat="1" ht="69" customHeight="1" outlineLevel="1">
      <c r="A119" s="59"/>
      <c r="B119" s="60"/>
      <c r="C119" s="135" t="s">
        <v>400</v>
      </c>
      <c r="D119" s="28"/>
      <c r="E119" s="26">
        <f t="shared" si="37"/>
        <v>0</v>
      </c>
      <c r="F119" s="26">
        <f t="shared" si="37"/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9">
        <v>0</v>
      </c>
      <c r="O119" s="28">
        <v>100</v>
      </c>
      <c r="P119" s="28" t="e">
        <f t="shared" si="39"/>
        <v>#DIV/0!</v>
      </c>
      <c r="Q119" s="61"/>
      <c r="R119" s="58"/>
      <c r="S119" s="58"/>
      <c r="T119" s="130"/>
      <c r="U119" s="46"/>
    </row>
    <row r="120" spans="1:21" s="40" customFormat="1" ht="68.25" customHeight="1" outlineLevel="1">
      <c r="A120" s="59"/>
      <c r="B120" s="60"/>
      <c r="C120" s="225" t="s">
        <v>399</v>
      </c>
      <c r="D120" s="28"/>
      <c r="E120" s="26">
        <f t="shared" si="37"/>
        <v>0</v>
      </c>
      <c r="F120" s="26">
        <f t="shared" si="37"/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9">
        <v>0</v>
      </c>
      <c r="O120" s="28">
        <v>100</v>
      </c>
      <c r="P120" s="28" t="e">
        <f t="shared" si="39"/>
        <v>#DIV/0!</v>
      </c>
      <c r="Q120" s="61"/>
      <c r="R120" s="58"/>
      <c r="S120" s="58"/>
      <c r="T120" s="130"/>
      <c r="U120" s="46"/>
    </row>
    <row r="121" spans="1:21" s="40" customFormat="1" ht="135" customHeight="1">
      <c r="A121" s="59"/>
      <c r="B121" s="60"/>
      <c r="C121" s="135" t="s">
        <v>398</v>
      </c>
      <c r="D121" s="26"/>
      <c r="E121" s="26">
        <f>E122+E128+E129</f>
        <v>0</v>
      </c>
      <c r="F121" s="26">
        <f>SUM(F122:F129)</f>
        <v>0</v>
      </c>
      <c r="G121" s="26">
        <f>G122+G128+G129</f>
        <v>0</v>
      </c>
      <c r="H121" s="26">
        <f aca="true" t="shared" si="40" ref="H121:N121">H122+H128+H129</f>
        <v>0</v>
      </c>
      <c r="I121" s="26">
        <f t="shared" si="40"/>
        <v>0</v>
      </c>
      <c r="J121" s="26">
        <f t="shared" si="40"/>
        <v>0</v>
      </c>
      <c r="K121" s="26">
        <f t="shared" si="40"/>
        <v>0</v>
      </c>
      <c r="L121" s="26">
        <f t="shared" si="40"/>
        <v>0</v>
      </c>
      <c r="M121" s="26">
        <f t="shared" si="40"/>
        <v>0</v>
      </c>
      <c r="N121" s="33">
        <f t="shared" si="40"/>
        <v>0</v>
      </c>
      <c r="O121" s="26">
        <v>100</v>
      </c>
      <c r="P121" s="26" t="e">
        <f t="shared" si="39"/>
        <v>#DIV/0!</v>
      </c>
      <c r="Q121" s="61"/>
      <c r="R121" s="58"/>
      <c r="S121" s="58"/>
      <c r="T121" s="130"/>
      <c r="U121" s="46"/>
    </row>
    <row r="122" spans="1:21" s="40" customFormat="1" ht="48.75" customHeight="1" outlineLevel="1">
      <c r="A122" s="59"/>
      <c r="B122" s="60"/>
      <c r="C122" s="316" t="s">
        <v>397</v>
      </c>
      <c r="D122" s="252"/>
      <c r="E122" s="254">
        <f>G122+I122+K122+M122</f>
        <v>0</v>
      </c>
      <c r="F122" s="254">
        <f>H122+J122+L122+N122</f>
        <v>0</v>
      </c>
      <c r="G122" s="252">
        <v>0</v>
      </c>
      <c r="H122" s="252">
        <v>0</v>
      </c>
      <c r="I122" s="252">
        <v>0</v>
      </c>
      <c r="J122" s="252">
        <v>0</v>
      </c>
      <c r="K122" s="252">
        <v>0</v>
      </c>
      <c r="L122" s="252">
        <v>0</v>
      </c>
      <c r="M122" s="252">
        <v>0</v>
      </c>
      <c r="N122" s="252">
        <v>0</v>
      </c>
      <c r="O122" s="252">
        <v>100</v>
      </c>
      <c r="P122" s="252" t="e">
        <f t="shared" si="39"/>
        <v>#DIV/0!</v>
      </c>
      <c r="Q122" s="62"/>
      <c r="R122" s="58"/>
      <c r="S122" s="58"/>
      <c r="T122" s="130"/>
      <c r="U122" s="46"/>
    </row>
    <row r="123" spans="1:21" s="40" customFormat="1" ht="73.5" customHeight="1" outlineLevel="1">
      <c r="A123" s="59"/>
      <c r="B123" s="60"/>
      <c r="C123" s="317"/>
      <c r="D123" s="264"/>
      <c r="E123" s="291"/>
      <c r="F123" s="291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62"/>
      <c r="R123" s="58"/>
      <c r="S123" s="58"/>
      <c r="T123" s="130"/>
      <c r="U123" s="46"/>
    </row>
    <row r="124" spans="1:21" s="40" customFormat="1" ht="41.25" customHeight="1" outlineLevel="1">
      <c r="A124" s="59"/>
      <c r="B124" s="60"/>
      <c r="C124" s="317"/>
      <c r="D124" s="264"/>
      <c r="E124" s="291"/>
      <c r="F124" s="291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63"/>
      <c r="R124" s="58"/>
      <c r="S124" s="58"/>
      <c r="T124" s="130"/>
      <c r="U124" s="46"/>
    </row>
    <row r="125" spans="1:21" s="40" customFormat="1" ht="1.5" customHeight="1" outlineLevel="1">
      <c r="A125" s="59"/>
      <c r="B125" s="60"/>
      <c r="C125" s="317"/>
      <c r="D125" s="264"/>
      <c r="E125" s="291"/>
      <c r="F125" s="291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62"/>
      <c r="R125" s="58"/>
      <c r="S125" s="58"/>
      <c r="T125" s="130"/>
      <c r="U125" s="46"/>
    </row>
    <row r="126" spans="1:21" s="40" customFormat="1" ht="30" customHeight="1" hidden="1" outlineLevel="1">
      <c r="A126" s="59"/>
      <c r="B126" s="60"/>
      <c r="C126" s="317"/>
      <c r="D126" s="264"/>
      <c r="E126" s="291"/>
      <c r="F126" s="291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62"/>
      <c r="R126" s="58"/>
      <c r="S126" s="58"/>
      <c r="T126" s="64"/>
      <c r="U126" s="46"/>
    </row>
    <row r="127" spans="1:21" s="40" customFormat="1" ht="60" customHeight="1" hidden="1" outlineLevel="1">
      <c r="A127" s="59"/>
      <c r="B127" s="60"/>
      <c r="C127" s="318"/>
      <c r="D127" s="253"/>
      <c r="E127" s="255"/>
      <c r="F127" s="255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62"/>
      <c r="R127" s="58"/>
      <c r="S127" s="58"/>
      <c r="T127" s="130"/>
      <c r="U127" s="46"/>
    </row>
    <row r="128" spans="1:21" s="40" customFormat="1" ht="47.25" outlineLevel="1">
      <c r="A128" s="59"/>
      <c r="B128" s="60"/>
      <c r="C128" s="135" t="s">
        <v>396</v>
      </c>
      <c r="D128" s="28"/>
      <c r="E128" s="26">
        <f>G128+I128+K128+M128</f>
        <v>0</v>
      </c>
      <c r="F128" s="26">
        <f>H128+J128+L128+N128</f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9">
        <v>0</v>
      </c>
      <c r="O128" s="28">
        <v>100</v>
      </c>
      <c r="P128" s="28" t="e">
        <f t="shared" si="39"/>
        <v>#DIV/0!</v>
      </c>
      <c r="Q128" s="65"/>
      <c r="R128" s="58"/>
      <c r="S128" s="58"/>
      <c r="T128" s="130"/>
      <c r="U128" s="46"/>
    </row>
    <row r="129" spans="1:21" s="40" customFormat="1" ht="198.75" customHeight="1" outlineLevel="1">
      <c r="A129" s="59"/>
      <c r="B129" s="60"/>
      <c r="C129" s="213" t="s">
        <v>395</v>
      </c>
      <c r="D129" s="28"/>
      <c r="E129" s="26">
        <f>G129+I129+K129+M129</f>
        <v>0</v>
      </c>
      <c r="F129" s="26">
        <f>H129+J129+L129+N129</f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9">
        <v>0</v>
      </c>
      <c r="O129" s="28">
        <v>100</v>
      </c>
      <c r="P129" s="28" t="e">
        <f t="shared" si="39"/>
        <v>#DIV/0!</v>
      </c>
      <c r="Q129" s="66"/>
      <c r="R129" s="58"/>
      <c r="S129" s="58"/>
      <c r="T129" s="130"/>
      <c r="U129" s="46"/>
    </row>
    <row r="130" spans="1:21" s="40" customFormat="1" ht="50.25" customHeight="1">
      <c r="A130" s="59"/>
      <c r="B130" s="60"/>
      <c r="C130" s="135" t="s">
        <v>394</v>
      </c>
      <c r="D130" s="28"/>
      <c r="E130" s="26">
        <f aca="true" t="shared" si="41" ref="E130:N130">E131</f>
        <v>0</v>
      </c>
      <c r="F130" s="26">
        <f t="shared" si="41"/>
        <v>0</v>
      </c>
      <c r="G130" s="28">
        <f t="shared" si="41"/>
        <v>0</v>
      </c>
      <c r="H130" s="28">
        <f t="shared" si="41"/>
        <v>0</v>
      </c>
      <c r="I130" s="28">
        <f t="shared" si="41"/>
        <v>0</v>
      </c>
      <c r="J130" s="28">
        <f t="shared" si="41"/>
        <v>0</v>
      </c>
      <c r="K130" s="28">
        <f t="shared" si="41"/>
        <v>0</v>
      </c>
      <c r="L130" s="28">
        <f t="shared" si="41"/>
        <v>0</v>
      </c>
      <c r="M130" s="28">
        <f t="shared" si="41"/>
        <v>0</v>
      </c>
      <c r="N130" s="29">
        <f t="shared" si="41"/>
        <v>0</v>
      </c>
      <c r="O130" s="28">
        <v>100</v>
      </c>
      <c r="P130" s="28" t="e">
        <f t="shared" si="39"/>
        <v>#DIV/0!</v>
      </c>
      <c r="Q130" s="61"/>
      <c r="R130" s="58"/>
      <c r="S130" s="58"/>
      <c r="T130" s="130"/>
      <c r="U130" s="46"/>
    </row>
    <row r="131" spans="1:21" s="40" customFormat="1" ht="78.75">
      <c r="A131" s="59"/>
      <c r="B131" s="60"/>
      <c r="C131" s="213" t="s">
        <v>393</v>
      </c>
      <c r="D131" s="28"/>
      <c r="E131" s="26">
        <f>G131+I131+K131+M131</f>
        <v>0</v>
      </c>
      <c r="F131" s="26">
        <f>H131+J131+L131+N131</f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9">
        <v>0</v>
      </c>
      <c r="O131" s="28">
        <v>100</v>
      </c>
      <c r="P131" s="28" t="e">
        <f t="shared" si="39"/>
        <v>#DIV/0!</v>
      </c>
      <c r="Q131" s="61"/>
      <c r="R131" s="58"/>
      <c r="S131" s="58"/>
      <c r="T131" s="130"/>
      <c r="U131" s="46"/>
    </row>
    <row r="132" spans="1:21" s="40" customFormat="1" ht="63.75" thickBot="1">
      <c r="A132" s="59"/>
      <c r="B132" s="60"/>
      <c r="C132" s="258" t="s">
        <v>123</v>
      </c>
      <c r="D132" s="252"/>
      <c r="E132" s="254">
        <f>SUM(E134:E136)</f>
        <v>0</v>
      </c>
      <c r="F132" s="254">
        <f>SUM(F134:F136)</f>
        <v>0</v>
      </c>
      <c r="G132" s="252">
        <f aca="true" t="shared" si="42" ref="G132:M132">G134+G135+G136</f>
        <v>0</v>
      </c>
      <c r="H132" s="252">
        <f t="shared" si="42"/>
        <v>0</v>
      </c>
      <c r="I132" s="252">
        <f t="shared" si="42"/>
        <v>0</v>
      </c>
      <c r="J132" s="252">
        <f t="shared" si="42"/>
        <v>0</v>
      </c>
      <c r="K132" s="252">
        <f t="shared" si="42"/>
        <v>0</v>
      </c>
      <c r="L132" s="252">
        <f t="shared" si="42"/>
        <v>0</v>
      </c>
      <c r="M132" s="252">
        <f t="shared" si="42"/>
        <v>0</v>
      </c>
      <c r="N132" s="252">
        <f>SUM(N134:N136)</f>
        <v>0</v>
      </c>
      <c r="O132" s="252">
        <v>100</v>
      </c>
      <c r="P132" s="252" t="e">
        <f>F132/E132*100</f>
        <v>#DIV/0!</v>
      </c>
      <c r="Q132" s="228" t="s">
        <v>118</v>
      </c>
      <c r="R132" s="123">
        <v>4200</v>
      </c>
      <c r="S132" s="123">
        <v>1921</v>
      </c>
      <c r="T132" s="27">
        <f>S132/R132*100</f>
        <v>45.73809523809524</v>
      </c>
      <c r="U132" s="46"/>
    </row>
    <row r="133" spans="1:21" s="40" customFormat="1" ht="62.25" customHeight="1" thickBot="1">
      <c r="A133" s="59"/>
      <c r="B133" s="60"/>
      <c r="C133" s="259"/>
      <c r="D133" s="253"/>
      <c r="E133" s="255"/>
      <c r="F133" s="255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28" t="s">
        <v>117</v>
      </c>
      <c r="R133" s="123">
        <v>6.4</v>
      </c>
      <c r="S133" s="123">
        <v>5.8</v>
      </c>
      <c r="T133" s="27">
        <f>S133/R133*100</f>
        <v>90.62499999999999</v>
      </c>
      <c r="U133" s="46"/>
    </row>
    <row r="134" spans="1:21" s="40" customFormat="1" ht="47.25" outlineLevel="1">
      <c r="A134" s="59"/>
      <c r="B134" s="60"/>
      <c r="C134" s="135" t="s">
        <v>392</v>
      </c>
      <c r="D134" s="28"/>
      <c r="E134" s="26">
        <f aca="true" t="shared" si="43" ref="E134:F136">G134+I134+K134+M134</f>
        <v>0</v>
      </c>
      <c r="F134" s="26">
        <f t="shared" si="43"/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9">
        <v>0</v>
      </c>
      <c r="O134" s="28">
        <v>100</v>
      </c>
      <c r="P134" s="28" t="e">
        <f t="shared" si="39"/>
        <v>#DIV/0!</v>
      </c>
      <c r="Q134" s="61"/>
      <c r="R134" s="58"/>
      <c r="S134" s="58"/>
      <c r="T134" s="130"/>
      <c r="U134" s="46"/>
    </row>
    <row r="135" spans="1:21" s="40" customFormat="1" ht="63" outlineLevel="1">
      <c r="A135" s="59"/>
      <c r="B135" s="60"/>
      <c r="C135" s="135" t="s">
        <v>391</v>
      </c>
      <c r="D135" s="28"/>
      <c r="E135" s="26">
        <f t="shared" si="43"/>
        <v>0</v>
      </c>
      <c r="F135" s="26">
        <f t="shared" si="43"/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9">
        <v>0</v>
      </c>
      <c r="O135" s="28">
        <v>100</v>
      </c>
      <c r="P135" s="28" t="e">
        <f t="shared" si="39"/>
        <v>#DIV/0!</v>
      </c>
      <c r="Q135" s="61"/>
      <c r="R135" s="58"/>
      <c r="S135" s="58"/>
      <c r="T135" s="130"/>
      <c r="U135" s="46"/>
    </row>
    <row r="136" spans="1:21" s="40" customFormat="1" ht="63" outlineLevel="1">
      <c r="A136" s="59"/>
      <c r="B136" s="60"/>
      <c r="C136" s="135" t="s">
        <v>390</v>
      </c>
      <c r="D136" s="28"/>
      <c r="E136" s="26">
        <f t="shared" si="43"/>
        <v>0</v>
      </c>
      <c r="F136" s="26">
        <f t="shared" si="43"/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9">
        <v>0</v>
      </c>
      <c r="O136" s="28">
        <v>100</v>
      </c>
      <c r="P136" s="28" t="e">
        <f t="shared" si="39"/>
        <v>#DIV/0!</v>
      </c>
      <c r="Q136" s="61"/>
      <c r="R136" s="58"/>
      <c r="S136" s="58"/>
      <c r="T136" s="130"/>
      <c r="U136" s="46"/>
    </row>
    <row r="137" spans="1:21" s="40" customFormat="1" ht="79.5" thickBot="1">
      <c r="A137" s="59"/>
      <c r="B137" s="60"/>
      <c r="C137" s="135" t="s">
        <v>389</v>
      </c>
      <c r="D137" s="28"/>
      <c r="E137" s="26">
        <f>SUM(E138:E139)</f>
        <v>0</v>
      </c>
      <c r="F137" s="26">
        <f>SUM(F138:F139)</f>
        <v>0</v>
      </c>
      <c r="G137" s="28">
        <f aca="true" t="shared" si="44" ref="G137:N137">G138+G139</f>
        <v>0</v>
      </c>
      <c r="H137" s="28">
        <f t="shared" si="44"/>
        <v>0</v>
      </c>
      <c r="I137" s="28">
        <f t="shared" si="44"/>
        <v>0</v>
      </c>
      <c r="J137" s="28">
        <f t="shared" si="44"/>
        <v>0</v>
      </c>
      <c r="K137" s="28">
        <f t="shared" si="44"/>
        <v>0</v>
      </c>
      <c r="L137" s="28">
        <f t="shared" si="44"/>
        <v>0</v>
      </c>
      <c r="M137" s="28">
        <f t="shared" si="44"/>
        <v>0</v>
      </c>
      <c r="N137" s="29">
        <f t="shared" si="44"/>
        <v>0</v>
      </c>
      <c r="O137" s="28">
        <v>100</v>
      </c>
      <c r="P137" s="28" t="e">
        <f t="shared" si="39"/>
        <v>#DIV/0!</v>
      </c>
      <c r="Q137" s="228" t="s">
        <v>281</v>
      </c>
      <c r="R137" s="123">
        <v>10413.72</v>
      </c>
      <c r="S137" s="123">
        <v>10438.98</v>
      </c>
      <c r="T137" s="27">
        <f>S137/R137*100</f>
        <v>100.24256461667878</v>
      </c>
      <c r="U137" s="46"/>
    </row>
    <row r="138" spans="1:21" s="40" customFormat="1" ht="51.75" customHeight="1" outlineLevel="1">
      <c r="A138" s="59"/>
      <c r="B138" s="60"/>
      <c r="C138" s="135" t="s">
        <v>388</v>
      </c>
      <c r="D138" s="28"/>
      <c r="E138" s="26">
        <f>G138+I138+K138+M138</f>
        <v>0</v>
      </c>
      <c r="F138" s="26">
        <f>H138+J138+L138+N138</f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9">
        <v>0</v>
      </c>
      <c r="O138" s="28">
        <v>100</v>
      </c>
      <c r="P138" s="28" t="e">
        <f t="shared" si="39"/>
        <v>#DIV/0!</v>
      </c>
      <c r="Q138" s="61"/>
      <c r="R138" s="58"/>
      <c r="S138" s="58"/>
      <c r="T138" s="130"/>
      <c r="U138" s="46"/>
    </row>
    <row r="139" spans="1:23" s="40" customFormat="1" ht="47.25" outlineLevel="1">
      <c r="A139" s="59"/>
      <c r="B139" s="60"/>
      <c r="C139" s="135" t="s">
        <v>387</v>
      </c>
      <c r="D139" s="28"/>
      <c r="E139" s="26">
        <f>G139+I139+K139+M139</f>
        <v>0</v>
      </c>
      <c r="F139" s="26">
        <f>H139+J139+L139+N139</f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9">
        <v>0</v>
      </c>
      <c r="O139" s="28">
        <v>100</v>
      </c>
      <c r="P139" s="28" t="e">
        <f t="shared" si="39"/>
        <v>#DIV/0!</v>
      </c>
      <c r="Q139" s="120"/>
      <c r="R139" s="121"/>
      <c r="S139" s="121"/>
      <c r="T139" s="248"/>
      <c r="U139" s="83"/>
      <c r="V139" s="249"/>
      <c r="W139" s="249"/>
    </row>
    <row r="140" spans="1:24" s="40" customFormat="1" ht="114.75">
      <c r="A140" s="59"/>
      <c r="B140" s="60"/>
      <c r="C140" s="135" t="s">
        <v>386</v>
      </c>
      <c r="D140" s="28"/>
      <c r="E140" s="26">
        <f aca="true" t="shared" si="45" ref="E140:N140">E141</f>
        <v>0</v>
      </c>
      <c r="F140" s="26">
        <f t="shared" si="45"/>
        <v>0</v>
      </c>
      <c r="G140" s="28">
        <f t="shared" si="45"/>
        <v>0</v>
      </c>
      <c r="H140" s="28">
        <f t="shared" si="45"/>
        <v>0</v>
      </c>
      <c r="I140" s="28">
        <f t="shared" si="45"/>
        <v>0</v>
      </c>
      <c r="J140" s="28">
        <f t="shared" si="45"/>
        <v>0</v>
      </c>
      <c r="K140" s="28">
        <f t="shared" si="45"/>
        <v>0</v>
      </c>
      <c r="L140" s="224">
        <f t="shared" si="45"/>
        <v>0</v>
      </c>
      <c r="M140" s="29">
        <f t="shared" si="45"/>
        <v>0</v>
      </c>
      <c r="N140" s="29">
        <f t="shared" si="45"/>
        <v>0</v>
      </c>
      <c r="O140" s="28">
        <v>100</v>
      </c>
      <c r="P140" s="224" t="e">
        <f t="shared" si="39"/>
        <v>#DIV/0!</v>
      </c>
      <c r="Q140" s="229" t="s">
        <v>119</v>
      </c>
      <c r="R140" s="154"/>
      <c r="S140" s="154"/>
      <c r="T140" s="430"/>
      <c r="U140" s="431"/>
      <c r="V140" s="432"/>
      <c r="W140" s="432"/>
      <c r="X140" s="249"/>
    </row>
    <row r="141" spans="1:21" s="40" customFormat="1" ht="78.75" outlineLevel="1">
      <c r="A141" s="59"/>
      <c r="B141" s="60"/>
      <c r="C141" s="135" t="s">
        <v>385</v>
      </c>
      <c r="D141" s="28"/>
      <c r="E141" s="26">
        <f>G141+I141+K141+M141</f>
        <v>0</v>
      </c>
      <c r="F141" s="26">
        <f>H141+J141+L141+N141</f>
        <v>0</v>
      </c>
      <c r="G141" s="28"/>
      <c r="H141" s="28"/>
      <c r="I141" s="28"/>
      <c r="J141" s="28"/>
      <c r="K141" s="28"/>
      <c r="L141" s="28"/>
      <c r="M141" s="28"/>
      <c r="N141" s="29"/>
      <c r="O141" s="28">
        <v>100</v>
      </c>
      <c r="P141" s="28" t="e">
        <f t="shared" si="39"/>
        <v>#DIV/0!</v>
      </c>
      <c r="Q141" s="66"/>
      <c r="R141" s="122"/>
      <c r="S141" s="122"/>
      <c r="T141" s="101"/>
      <c r="U141" s="46"/>
    </row>
    <row r="142" spans="1:21" s="40" customFormat="1" ht="63.75" outlineLevel="1" thickBot="1">
      <c r="A142" s="59"/>
      <c r="B142" s="60"/>
      <c r="C142" s="258" t="s">
        <v>384</v>
      </c>
      <c r="D142" s="252"/>
      <c r="E142" s="254">
        <f aca="true" t="shared" si="46" ref="E142:N142">E144+E145+E146</f>
        <v>15519.869999999999</v>
      </c>
      <c r="F142" s="254">
        <f t="shared" si="46"/>
        <v>8735.69</v>
      </c>
      <c r="G142" s="252">
        <f t="shared" si="46"/>
        <v>0</v>
      </c>
      <c r="H142" s="252">
        <f t="shared" si="46"/>
        <v>0</v>
      </c>
      <c r="I142" s="252">
        <f t="shared" si="46"/>
        <v>0</v>
      </c>
      <c r="J142" s="252">
        <f t="shared" si="46"/>
        <v>0</v>
      </c>
      <c r="K142" s="252">
        <f t="shared" si="46"/>
        <v>15519.869999999999</v>
      </c>
      <c r="L142" s="252">
        <f t="shared" si="46"/>
        <v>8735.69</v>
      </c>
      <c r="M142" s="252">
        <f t="shared" si="46"/>
        <v>0</v>
      </c>
      <c r="N142" s="252">
        <f t="shared" si="46"/>
        <v>0</v>
      </c>
      <c r="O142" s="252">
        <v>100</v>
      </c>
      <c r="P142" s="252">
        <f>F142/E142*100</f>
        <v>56.287133848414975</v>
      </c>
      <c r="Q142" s="228" t="s">
        <v>120</v>
      </c>
      <c r="R142" s="123">
        <v>9</v>
      </c>
      <c r="S142" s="123">
        <v>9</v>
      </c>
      <c r="T142" s="27">
        <f>S142/R142*100</f>
        <v>100</v>
      </c>
      <c r="U142" s="46"/>
    </row>
    <row r="143" spans="1:21" s="40" customFormat="1" ht="126.75" outlineLevel="1" thickBot="1">
      <c r="A143" s="59"/>
      <c r="B143" s="60"/>
      <c r="C143" s="259"/>
      <c r="D143" s="253"/>
      <c r="E143" s="255"/>
      <c r="F143" s="255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28" t="s">
        <v>121</v>
      </c>
      <c r="R143" s="123">
        <v>11</v>
      </c>
      <c r="S143" s="123">
        <v>11</v>
      </c>
      <c r="T143" s="27">
        <f>S143/R143*100</f>
        <v>100</v>
      </c>
      <c r="U143" s="46"/>
    </row>
    <row r="144" spans="1:21" s="40" customFormat="1" ht="173.25" outlineLevel="1">
      <c r="A144" s="59"/>
      <c r="B144" s="60"/>
      <c r="C144" s="213" t="s">
        <v>383</v>
      </c>
      <c r="D144" s="28"/>
      <c r="E144" s="26">
        <f aca="true" t="shared" si="47" ref="E144:F147">G144+I144+K144+M144</f>
        <v>7700</v>
      </c>
      <c r="F144" s="26">
        <f t="shared" si="47"/>
        <v>2735.69</v>
      </c>
      <c r="G144" s="28"/>
      <c r="H144" s="28"/>
      <c r="I144" s="28"/>
      <c r="J144" s="28"/>
      <c r="K144" s="28">
        <v>7700</v>
      </c>
      <c r="L144" s="28">
        <v>2735.69</v>
      </c>
      <c r="M144" s="28"/>
      <c r="N144" s="29"/>
      <c r="O144" s="28">
        <v>100</v>
      </c>
      <c r="P144" s="28">
        <f t="shared" si="39"/>
        <v>35.52844155844156</v>
      </c>
      <c r="Q144" s="61"/>
      <c r="R144" s="58"/>
      <c r="S144" s="58"/>
      <c r="T144" s="130"/>
      <c r="U144" s="46"/>
    </row>
    <row r="145" spans="1:21" s="40" customFormat="1" ht="204.75" outlineLevel="1">
      <c r="A145" s="59"/>
      <c r="B145" s="60"/>
      <c r="C145" s="213" t="s">
        <v>382</v>
      </c>
      <c r="D145" s="150"/>
      <c r="E145" s="26">
        <f t="shared" si="47"/>
        <v>0</v>
      </c>
      <c r="F145" s="26">
        <f t="shared" si="47"/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9">
        <v>0</v>
      </c>
      <c r="O145" s="28">
        <v>100</v>
      </c>
      <c r="P145" s="28" t="e">
        <f t="shared" si="39"/>
        <v>#DIV/0!</v>
      </c>
      <c r="Q145" s="61"/>
      <c r="R145" s="58"/>
      <c r="S145" s="58"/>
      <c r="T145" s="130"/>
      <c r="U145" s="46"/>
    </row>
    <row r="146" spans="1:20" s="40" customFormat="1" ht="126" outlineLevel="1">
      <c r="A146" s="59"/>
      <c r="B146" s="85"/>
      <c r="C146" s="213" t="s">
        <v>381</v>
      </c>
      <c r="D146" s="220"/>
      <c r="E146" s="217">
        <f t="shared" si="47"/>
        <v>7819.87</v>
      </c>
      <c r="F146" s="217">
        <f t="shared" si="47"/>
        <v>6000</v>
      </c>
      <c r="G146" s="174"/>
      <c r="H146" s="174"/>
      <c r="I146" s="174"/>
      <c r="J146" s="174"/>
      <c r="K146" s="174">
        <v>7819.87</v>
      </c>
      <c r="L146" s="174">
        <v>6000</v>
      </c>
      <c r="M146" s="174"/>
      <c r="N146" s="223"/>
      <c r="O146" s="174">
        <v>100</v>
      </c>
      <c r="P146" s="174">
        <f t="shared" si="39"/>
        <v>76.72761823406272</v>
      </c>
      <c r="Q146" s="87"/>
      <c r="R146" s="88"/>
      <c r="S146" s="88"/>
      <c r="T146" s="89"/>
    </row>
    <row r="147" spans="1:20" s="40" customFormat="1" ht="110.25" outlineLevel="1">
      <c r="A147" s="59"/>
      <c r="B147" s="85"/>
      <c r="C147" s="213" t="s">
        <v>380</v>
      </c>
      <c r="D147" s="220"/>
      <c r="E147" s="217">
        <f t="shared" si="47"/>
        <v>0</v>
      </c>
      <c r="F147" s="217">
        <f t="shared" si="47"/>
        <v>0</v>
      </c>
      <c r="G147" s="174">
        <v>0</v>
      </c>
      <c r="H147" s="174">
        <v>0</v>
      </c>
      <c r="I147" s="174">
        <v>0</v>
      </c>
      <c r="J147" s="174">
        <v>0</v>
      </c>
      <c r="K147" s="174">
        <v>0</v>
      </c>
      <c r="L147" s="174">
        <v>0</v>
      </c>
      <c r="M147" s="174"/>
      <c r="N147" s="223"/>
      <c r="O147" s="174">
        <v>100</v>
      </c>
      <c r="P147" s="174" t="e">
        <f t="shared" si="39"/>
        <v>#DIV/0!</v>
      </c>
      <c r="Q147" s="87"/>
      <c r="R147" s="88"/>
      <c r="S147" s="88"/>
      <c r="T147" s="89"/>
    </row>
    <row r="148" spans="1:20" s="40" customFormat="1" ht="79.5" outlineLevel="1" thickBot="1">
      <c r="A148" s="59"/>
      <c r="B148" s="85"/>
      <c r="C148" s="135" t="s">
        <v>122</v>
      </c>
      <c r="D148" s="174"/>
      <c r="E148" s="217">
        <f>E149+E150+E151</f>
        <v>0</v>
      </c>
      <c r="F148" s="217">
        <f>F149+F150+F151</f>
        <v>0</v>
      </c>
      <c r="G148" s="174">
        <f>G149+G150+G151</f>
        <v>0</v>
      </c>
      <c r="H148" s="174">
        <f aca="true" t="shared" si="48" ref="H148:N148">H149+H150+H151</f>
        <v>0</v>
      </c>
      <c r="I148" s="174">
        <f t="shared" si="48"/>
        <v>0</v>
      </c>
      <c r="J148" s="174">
        <f t="shared" si="48"/>
        <v>0</v>
      </c>
      <c r="K148" s="174">
        <f t="shared" si="48"/>
        <v>0</v>
      </c>
      <c r="L148" s="174">
        <f t="shared" si="48"/>
        <v>0</v>
      </c>
      <c r="M148" s="174">
        <f t="shared" si="48"/>
        <v>0</v>
      </c>
      <c r="N148" s="223">
        <f t="shared" si="48"/>
        <v>0</v>
      </c>
      <c r="O148" s="174">
        <v>100</v>
      </c>
      <c r="P148" s="174" t="e">
        <f t="shared" si="39"/>
        <v>#DIV/0!</v>
      </c>
      <c r="Q148" s="228" t="s">
        <v>282</v>
      </c>
      <c r="R148" s="200">
        <v>0</v>
      </c>
      <c r="S148" s="200">
        <v>0</v>
      </c>
      <c r="T148" s="187" t="e">
        <f>S148/R148*100</f>
        <v>#DIV/0!</v>
      </c>
    </row>
    <row r="149" spans="1:20" s="40" customFormat="1" ht="94.5" outlineLevel="1">
      <c r="A149" s="59"/>
      <c r="B149" s="85"/>
      <c r="C149" s="213" t="s">
        <v>379</v>
      </c>
      <c r="D149" s="174"/>
      <c r="E149" s="217">
        <f aca="true" t="shared" si="49" ref="E149:F151">G149+I149+K149+M149</f>
        <v>0</v>
      </c>
      <c r="F149" s="217">
        <f t="shared" si="49"/>
        <v>0</v>
      </c>
      <c r="G149" s="174">
        <v>0</v>
      </c>
      <c r="H149" s="174">
        <v>0</v>
      </c>
      <c r="I149" s="174">
        <v>0</v>
      </c>
      <c r="J149" s="174">
        <v>0</v>
      </c>
      <c r="K149" s="174">
        <v>0</v>
      </c>
      <c r="L149" s="174">
        <v>0</v>
      </c>
      <c r="M149" s="174"/>
      <c r="N149" s="223"/>
      <c r="O149" s="174">
        <v>100</v>
      </c>
      <c r="P149" s="174" t="e">
        <f t="shared" si="39"/>
        <v>#DIV/0!</v>
      </c>
      <c r="Q149" s="87"/>
      <c r="R149" s="88"/>
      <c r="S149" s="88"/>
      <c r="T149" s="89"/>
    </row>
    <row r="150" spans="1:20" s="40" customFormat="1" ht="94.5" outlineLevel="1">
      <c r="A150" s="59"/>
      <c r="B150" s="85"/>
      <c r="C150" s="213" t="s">
        <v>378</v>
      </c>
      <c r="D150" s="174"/>
      <c r="E150" s="217">
        <f t="shared" si="49"/>
        <v>0</v>
      </c>
      <c r="F150" s="217">
        <f t="shared" si="49"/>
        <v>0</v>
      </c>
      <c r="G150" s="174">
        <v>0</v>
      </c>
      <c r="H150" s="174">
        <v>0</v>
      </c>
      <c r="I150" s="174">
        <v>0</v>
      </c>
      <c r="J150" s="174">
        <v>0</v>
      </c>
      <c r="K150" s="174">
        <v>0</v>
      </c>
      <c r="L150" s="174">
        <v>0</v>
      </c>
      <c r="M150" s="174">
        <v>0</v>
      </c>
      <c r="N150" s="223">
        <v>0</v>
      </c>
      <c r="O150" s="174">
        <v>100</v>
      </c>
      <c r="P150" s="174" t="e">
        <f t="shared" si="39"/>
        <v>#DIV/0!</v>
      </c>
      <c r="Q150" s="87"/>
      <c r="R150" s="88"/>
      <c r="S150" s="88"/>
      <c r="T150" s="89"/>
    </row>
    <row r="151" spans="1:20" s="40" customFormat="1" ht="110.25" outlineLevel="1">
      <c r="A151" s="59"/>
      <c r="B151" s="85"/>
      <c r="C151" s="213" t="s">
        <v>377</v>
      </c>
      <c r="D151" s="174"/>
      <c r="E151" s="217">
        <f t="shared" si="49"/>
        <v>0</v>
      </c>
      <c r="F151" s="217">
        <f t="shared" si="49"/>
        <v>0</v>
      </c>
      <c r="G151" s="174">
        <v>0</v>
      </c>
      <c r="H151" s="174">
        <v>0</v>
      </c>
      <c r="I151" s="174">
        <v>0</v>
      </c>
      <c r="J151" s="174">
        <v>0</v>
      </c>
      <c r="K151" s="174">
        <v>0</v>
      </c>
      <c r="L151" s="174">
        <v>0</v>
      </c>
      <c r="M151" s="174"/>
      <c r="N151" s="223"/>
      <c r="O151" s="174">
        <v>100</v>
      </c>
      <c r="P151" s="174" t="e">
        <f t="shared" si="39"/>
        <v>#DIV/0!</v>
      </c>
      <c r="Q151" s="87"/>
      <c r="R151" s="88"/>
      <c r="S151" s="88"/>
      <c r="T151" s="89"/>
    </row>
    <row r="152" spans="1:20" s="40" customFormat="1" ht="47.25" outlineLevel="1">
      <c r="A152" s="59"/>
      <c r="B152" s="420">
        <v>6</v>
      </c>
      <c r="C152" s="301" t="s">
        <v>74</v>
      </c>
      <c r="D152" s="265" t="s">
        <v>75</v>
      </c>
      <c r="E152" s="262">
        <f>G152+I152+K152+M152</f>
        <v>3929.6</v>
      </c>
      <c r="F152" s="262">
        <f>H152+J152+L152+N152</f>
        <v>3891.96</v>
      </c>
      <c r="G152" s="273">
        <f aca="true" t="shared" si="50" ref="G152:N152">G154+G164+G167+G173+G175+G178+G182</f>
        <v>0</v>
      </c>
      <c r="H152" s="273">
        <f t="shared" si="50"/>
        <v>0</v>
      </c>
      <c r="I152" s="273">
        <f t="shared" si="50"/>
        <v>1396.6</v>
      </c>
      <c r="J152" s="273">
        <f t="shared" si="50"/>
        <v>1380.68</v>
      </c>
      <c r="K152" s="273">
        <f t="shared" si="50"/>
        <v>2533</v>
      </c>
      <c r="L152" s="273">
        <f t="shared" si="50"/>
        <v>2511.28</v>
      </c>
      <c r="M152" s="273">
        <f t="shared" si="50"/>
        <v>0</v>
      </c>
      <c r="N152" s="273">
        <f t="shared" si="50"/>
        <v>0</v>
      </c>
      <c r="O152" s="273">
        <v>100</v>
      </c>
      <c r="P152" s="273">
        <f>F152/E152*100</f>
        <v>99.04214169381108</v>
      </c>
      <c r="Q152" s="199" t="s">
        <v>150</v>
      </c>
      <c r="R152" s="200">
        <v>90</v>
      </c>
      <c r="S152" s="200">
        <v>100</v>
      </c>
      <c r="T152" s="187">
        <f>S152/R152*100</f>
        <v>111.11111111111111</v>
      </c>
    </row>
    <row r="153" spans="2:20" s="67" customFormat="1" ht="123" customHeight="1">
      <c r="B153" s="421"/>
      <c r="C153" s="303"/>
      <c r="D153" s="266"/>
      <c r="E153" s="263"/>
      <c r="F153" s="263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95" t="s">
        <v>151</v>
      </c>
      <c r="R153" s="123">
        <v>15</v>
      </c>
      <c r="S153" s="200">
        <v>37.9</v>
      </c>
      <c r="T153" s="187">
        <f>S153/R153*100</f>
        <v>252.66666666666663</v>
      </c>
    </row>
    <row r="154" spans="2:20" s="67" customFormat="1" ht="123" customHeight="1">
      <c r="B154" s="105"/>
      <c r="C154" s="258" t="s">
        <v>50</v>
      </c>
      <c r="D154" s="265"/>
      <c r="E154" s="273">
        <f>E157+E160+E161</f>
        <v>0</v>
      </c>
      <c r="F154" s="273">
        <f>F157+F160+F161</f>
        <v>0</v>
      </c>
      <c r="G154" s="273">
        <f aca="true" t="shared" si="51" ref="G154:N154">SUM(G157:G162)</f>
        <v>0</v>
      </c>
      <c r="H154" s="273">
        <f t="shared" si="51"/>
        <v>0</v>
      </c>
      <c r="I154" s="273">
        <f t="shared" si="51"/>
        <v>0</v>
      </c>
      <c r="J154" s="273">
        <f t="shared" si="51"/>
        <v>0</v>
      </c>
      <c r="K154" s="273">
        <f t="shared" si="51"/>
        <v>0</v>
      </c>
      <c r="L154" s="273">
        <f t="shared" si="51"/>
        <v>0</v>
      </c>
      <c r="M154" s="273">
        <f t="shared" si="51"/>
        <v>0</v>
      </c>
      <c r="N154" s="273">
        <f t="shared" si="51"/>
        <v>0</v>
      </c>
      <c r="O154" s="273">
        <v>100</v>
      </c>
      <c r="P154" s="273" t="e">
        <f>F154/E154*100</f>
        <v>#DIV/0!</v>
      </c>
      <c r="Q154" s="95" t="s">
        <v>152</v>
      </c>
      <c r="R154" s="198">
        <v>160</v>
      </c>
      <c r="S154" s="198">
        <v>196.58</v>
      </c>
      <c r="T154" s="123">
        <f>S154/R154*100</f>
        <v>122.86250000000001</v>
      </c>
    </row>
    <row r="155" spans="2:20" s="67" customFormat="1" ht="123" customHeight="1">
      <c r="B155" s="105"/>
      <c r="C155" s="283"/>
      <c r="D155" s="304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95" t="s">
        <v>153</v>
      </c>
      <c r="R155" s="198">
        <v>52</v>
      </c>
      <c r="S155" s="198">
        <v>65.878</v>
      </c>
      <c r="T155" s="123">
        <f>S155/R155*100</f>
        <v>126.68846153846154</v>
      </c>
    </row>
    <row r="156" spans="2:20" s="51" customFormat="1" ht="190.5" customHeight="1">
      <c r="B156" s="124"/>
      <c r="C156" s="259"/>
      <c r="D156" s="266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95" t="s">
        <v>149</v>
      </c>
      <c r="R156" s="198">
        <v>150.3</v>
      </c>
      <c r="S156" s="198">
        <v>156.3</v>
      </c>
      <c r="T156" s="123">
        <f>S156/R156*100</f>
        <v>103.99201596806387</v>
      </c>
    </row>
    <row r="157" spans="2:20" s="46" customFormat="1" ht="20.25" customHeight="1">
      <c r="B157" s="125"/>
      <c r="C157" s="258" t="s">
        <v>148</v>
      </c>
      <c r="D157" s="424"/>
      <c r="E157" s="273">
        <f>G157+I157+K157+M157</f>
        <v>0</v>
      </c>
      <c r="F157" s="273">
        <f>H157+J157+L157+N157</f>
        <v>0</v>
      </c>
      <c r="G157" s="268">
        <v>0</v>
      </c>
      <c r="H157" s="268">
        <v>0</v>
      </c>
      <c r="I157" s="268">
        <v>0</v>
      </c>
      <c r="J157" s="268">
        <v>0</v>
      </c>
      <c r="K157" s="268">
        <v>0</v>
      </c>
      <c r="L157" s="268">
        <v>0</v>
      </c>
      <c r="M157" s="268">
        <v>0</v>
      </c>
      <c r="N157" s="268">
        <v>0</v>
      </c>
      <c r="O157" s="268">
        <v>100</v>
      </c>
      <c r="P157" s="268" t="e">
        <f t="shared" si="39"/>
        <v>#DIV/0!</v>
      </c>
      <c r="Q157" s="412"/>
      <c r="R157" s="422"/>
      <c r="S157" s="422"/>
      <c r="T157" s="55"/>
    </row>
    <row r="158" spans="2:20" s="46" customFormat="1" ht="29.25" customHeight="1">
      <c r="B158" s="125"/>
      <c r="C158" s="259"/>
      <c r="D158" s="425"/>
      <c r="E158" s="274"/>
      <c r="F158" s="274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413"/>
      <c r="R158" s="423"/>
      <c r="S158" s="423"/>
      <c r="T158" s="55"/>
    </row>
    <row r="159" spans="2:20" s="46" customFormat="1" ht="67.5" customHeight="1">
      <c r="B159" s="125"/>
      <c r="C159" s="141" t="s">
        <v>147</v>
      </c>
      <c r="D159" s="116"/>
      <c r="E159" s="107">
        <f>G159+I159+K159+M159</f>
        <v>0</v>
      </c>
      <c r="F159" s="108">
        <f aca="true" t="shared" si="52" ref="F159:F166">H159+J159+L159+N159</f>
        <v>0</v>
      </c>
      <c r="G159" s="117">
        <v>0</v>
      </c>
      <c r="H159" s="117">
        <v>0</v>
      </c>
      <c r="I159" s="117">
        <v>0</v>
      </c>
      <c r="J159" s="110">
        <v>0</v>
      </c>
      <c r="K159" s="110">
        <v>0</v>
      </c>
      <c r="L159" s="110">
        <v>0</v>
      </c>
      <c r="M159" s="110">
        <v>0</v>
      </c>
      <c r="N159" s="118">
        <v>0</v>
      </c>
      <c r="O159" s="117">
        <v>100</v>
      </c>
      <c r="P159" s="109" t="e">
        <f aca="true" t="shared" si="53" ref="P159:P181">F159/E159*100</f>
        <v>#DIV/0!</v>
      </c>
      <c r="Q159" s="68"/>
      <c r="R159" s="130"/>
      <c r="S159" s="55"/>
      <c r="T159" s="55"/>
    </row>
    <row r="160" spans="2:20" s="46" customFormat="1" ht="53.25" customHeight="1">
      <c r="B160" s="125"/>
      <c r="C160" s="142" t="s">
        <v>145</v>
      </c>
      <c r="D160" s="114"/>
      <c r="E160" s="107">
        <f aca="true" t="shared" si="54" ref="E160:E188">G160+I160+K160+M160</f>
        <v>0</v>
      </c>
      <c r="F160" s="108">
        <f t="shared" si="52"/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3">
        <v>0</v>
      </c>
      <c r="O160" s="110">
        <v>100</v>
      </c>
      <c r="P160" s="109" t="e">
        <f t="shared" si="53"/>
        <v>#DIV/0!</v>
      </c>
      <c r="Q160" s="49"/>
      <c r="R160" s="130"/>
      <c r="S160" s="55"/>
      <c r="T160" s="55"/>
    </row>
    <row r="161" spans="2:20" s="46" customFormat="1" ht="85.5" customHeight="1">
      <c r="B161" s="125"/>
      <c r="C161" s="142" t="s">
        <v>146</v>
      </c>
      <c r="D161" s="114"/>
      <c r="E161" s="107">
        <f t="shared" si="54"/>
        <v>0</v>
      </c>
      <c r="F161" s="108">
        <f t="shared" si="52"/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3">
        <v>0</v>
      </c>
      <c r="O161" s="110">
        <v>100</v>
      </c>
      <c r="P161" s="109" t="e">
        <f t="shared" si="53"/>
        <v>#DIV/0!</v>
      </c>
      <c r="Q161" s="54"/>
      <c r="R161" s="55"/>
      <c r="S161" s="55"/>
      <c r="T161" s="55"/>
    </row>
    <row r="162" spans="2:20" s="46" customFormat="1" ht="115.5" customHeight="1">
      <c r="B162" s="125"/>
      <c r="C162" s="142" t="s">
        <v>143</v>
      </c>
      <c r="D162" s="106"/>
      <c r="E162" s="107">
        <f t="shared" si="54"/>
        <v>0</v>
      </c>
      <c r="F162" s="108">
        <f t="shared" si="52"/>
        <v>0</v>
      </c>
      <c r="G162" s="109">
        <v>0</v>
      </c>
      <c r="H162" s="109">
        <v>0</v>
      </c>
      <c r="I162" s="109">
        <v>0</v>
      </c>
      <c r="J162" s="110">
        <v>0</v>
      </c>
      <c r="K162" s="110">
        <v>0</v>
      </c>
      <c r="L162" s="110">
        <v>0</v>
      </c>
      <c r="M162" s="110">
        <v>0</v>
      </c>
      <c r="N162" s="111">
        <v>0</v>
      </c>
      <c r="O162" s="110">
        <v>100</v>
      </c>
      <c r="P162" s="109" t="e">
        <f t="shared" si="53"/>
        <v>#DIV/0!</v>
      </c>
      <c r="Q162" s="69"/>
      <c r="R162" s="145"/>
      <c r="S162" s="145"/>
      <c r="T162" s="145"/>
    </row>
    <row r="163" spans="2:20" s="46" customFormat="1" ht="69" customHeight="1">
      <c r="B163" s="125"/>
      <c r="C163" s="142" t="s">
        <v>144</v>
      </c>
      <c r="D163" s="106"/>
      <c r="E163" s="107">
        <f t="shared" si="54"/>
        <v>0</v>
      </c>
      <c r="F163" s="108">
        <f>H163+J163+L163+N163</f>
        <v>0</v>
      </c>
      <c r="G163" s="109">
        <v>0</v>
      </c>
      <c r="H163" s="109">
        <v>0</v>
      </c>
      <c r="I163" s="109">
        <v>0</v>
      </c>
      <c r="J163" s="110">
        <v>0</v>
      </c>
      <c r="K163" s="110">
        <v>0</v>
      </c>
      <c r="L163" s="110">
        <v>0</v>
      </c>
      <c r="M163" s="110">
        <v>0</v>
      </c>
      <c r="N163" s="111">
        <v>0</v>
      </c>
      <c r="O163" s="110">
        <v>100</v>
      </c>
      <c r="P163" s="109" t="e">
        <f t="shared" si="53"/>
        <v>#DIV/0!</v>
      </c>
      <c r="Q163" s="69"/>
      <c r="R163" s="145"/>
      <c r="S163" s="145"/>
      <c r="T163" s="145"/>
    </row>
    <row r="164" spans="2:20" s="72" customFormat="1" ht="69" customHeight="1">
      <c r="B164" s="125"/>
      <c r="C164" s="143" t="s">
        <v>20</v>
      </c>
      <c r="D164" s="115"/>
      <c r="E164" s="107">
        <f t="shared" si="54"/>
        <v>0</v>
      </c>
      <c r="F164" s="108">
        <f t="shared" si="52"/>
        <v>0</v>
      </c>
      <c r="G164" s="107">
        <f>G165+G166</f>
        <v>0</v>
      </c>
      <c r="H164" s="107">
        <f aca="true" t="shared" si="55" ref="H164:N164">H165+H166</f>
        <v>0</v>
      </c>
      <c r="I164" s="107">
        <f t="shared" si="55"/>
        <v>0</v>
      </c>
      <c r="J164" s="107">
        <f t="shared" si="55"/>
        <v>0</v>
      </c>
      <c r="K164" s="107">
        <f t="shared" si="55"/>
        <v>0</v>
      </c>
      <c r="L164" s="107">
        <f t="shared" si="55"/>
        <v>0</v>
      </c>
      <c r="M164" s="107">
        <f t="shared" si="55"/>
        <v>0</v>
      </c>
      <c r="N164" s="107">
        <f t="shared" si="55"/>
        <v>0</v>
      </c>
      <c r="O164" s="110">
        <v>100</v>
      </c>
      <c r="P164" s="109" t="e">
        <f t="shared" si="53"/>
        <v>#DIV/0!</v>
      </c>
      <c r="Q164" s="70"/>
      <c r="R164" s="71"/>
      <c r="S164" s="71"/>
      <c r="T164" s="71"/>
    </row>
    <row r="165" spans="2:20" s="72" customFormat="1" ht="69" customHeight="1">
      <c r="B165" s="125"/>
      <c r="C165" s="143" t="s">
        <v>142</v>
      </c>
      <c r="D165" s="115"/>
      <c r="E165" s="107">
        <f t="shared" si="54"/>
        <v>0</v>
      </c>
      <c r="F165" s="108">
        <f t="shared" si="52"/>
        <v>0</v>
      </c>
      <c r="G165" s="109">
        <v>0</v>
      </c>
      <c r="H165" s="109">
        <v>0</v>
      </c>
      <c r="I165" s="109">
        <v>0</v>
      </c>
      <c r="J165" s="110">
        <v>0</v>
      </c>
      <c r="K165" s="110">
        <v>0</v>
      </c>
      <c r="L165" s="110">
        <v>0</v>
      </c>
      <c r="M165" s="110">
        <v>0</v>
      </c>
      <c r="N165" s="111">
        <v>0</v>
      </c>
      <c r="O165" s="110"/>
      <c r="P165" s="109"/>
      <c r="Q165" s="70"/>
      <c r="R165" s="71"/>
      <c r="S165" s="71"/>
      <c r="T165" s="71"/>
    </row>
    <row r="166" spans="2:20" s="46" customFormat="1" ht="106.5" customHeight="1">
      <c r="B166" s="125"/>
      <c r="C166" s="143" t="s">
        <v>141</v>
      </c>
      <c r="D166" s="106"/>
      <c r="E166" s="107">
        <f t="shared" si="54"/>
        <v>0</v>
      </c>
      <c r="F166" s="108">
        <f t="shared" si="52"/>
        <v>0</v>
      </c>
      <c r="G166" s="109">
        <v>0</v>
      </c>
      <c r="H166" s="109">
        <v>0</v>
      </c>
      <c r="I166" s="109">
        <v>0</v>
      </c>
      <c r="J166" s="110">
        <v>0</v>
      </c>
      <c r="K166" s="110">
        <v>0</v>
      </c>
      <c r="L166" s="110">
        <v>0</v>
      </c>
      <c r="M166" s="110">
        <v>0</v>
      </c>
      <c r="N166" s="111">
        <v>0</v>
      </c>
      <c r="O166" s="110">
        <v>100</v>
      </c>
      <c r="P166" s="109" t="e">
        <f t="shared" si="53"/>
        <v>#DIV/0!</v>
      </c>
      <c r="Q166" s="179" t="s">
        <v>339</v>
      </c>
      <c r="R166" s="180">
        <v>1000</v>
      </c>
      <c r="S166" s="180">
        <v>1310</v>
      </c>
      <c r="T166" s="178">
        <f>S166/R166*100</f>
        <v>131</v>
      </c>
    </row>
    <row r="167" spans="2:20" s="46" customFormat="1" ht="117" customHeight="1">
      <c r="B167" s="125"/>
      <c r="C167" s="143" t="s">
        <v>44</v>
      </c>
      <c r="D167" s="30"/>
      <c r="E167" s="107">
        <f t="shared" si="54"/>
        <v>0</v>
      </c>
      <c r="F167" s="31">
        <f aca="true" t="shared" si="56" ref="F167:N167">F168+F170+F171</f>
        <v>0</v>
      </c>
      <c r="G167" s="31">
        <f t="shared" si="56"/>
        <v>0</v>
      </c>
      <c r="H167" s="31">
        <f t="shared" si="56"/>
        <v>0</v>
      </c>
      <c r="I167" s="31">
        <f t="shared" si="56"/>
        <v>0</v>
      </c>
      <c r="J167" s="26">
        <f t="shared" si="56"/>
        <v>0</v>
      </c>
      <c r="K167" s="26">
        <f t="shared" si="56"/>
        <v>0</v>
      </c>
      <c r="L167" s="26">
        <f t="shared" si="56"/>
        <v>0</v>
      </c>
      <c r="M167" s="26">
        <f t="shared" si="56"/>
        <v>0</v>
      </c>
      <c r="N167" s="103">
        <f t="shared" si="56"/>
        <v>0</v>
      </c>
      <c r="O167" s="31">
        <v>100</v>
      </c>
      <c r="P167" s="109" t="e">
        <f t="shared" si="53"/>
        <v>#DIV/0!</v>
      </c>
      <c r="Q167" s="95" t="s">
        <v>154</v>
      </c>
      <c r="R167" s="178">
        <v>25800</v>
      </c>
      <c r="S167" s="178">
        <v>26485.9</v>
      </c>
      <c r="T167" s="178">
        <f>S167/R167*100</f>
        <v>102.65852713178296</v>
      </c>
    </row>
    <row r="168" spans="2:20" s="46" customFormat="1" ht="110.25">
      <c r="B168" s="125"/>
      <c r="C168" s="142" t="s">
        <v>140</v>
      </c>
      <c r="D168" s="114"/>
      <c r="E168" s="107">
        <f t="shared" si="54"/>
        <v>0</v>
      </c>
      <c r="F168" s="108">
        <f>H168+J168+L168+N168</f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3">
        <v>0</v>
      </c>
      <c r="O168" s="110">
        <v>100</v>
      </c>
      <c r="P168" s="109" t="e">
        <f t="shared" si="53"/>
        <v>#DIV/0!</v>
      </c>
      <c r="Q168" s="95" t="s">
        <v>155</v>
      </c>
      <c r="R168" s="123">
        <v>1000</v>
      </c>
      <c r="S168" s="123">
        <v>1391</v>
      </c>
      <c r="T168" s="178">
        <f>S168/R168*100</f>
        <v>139.1</v>
      </c>
    </row>
    <row r="169" spans="2:20" s="46" customFormat="1" ht="55.5" customHeight="1">
      <c r="B169" s="125"/>
      <c r="C169" s="142" t="s">
        <v>139</v>
      </c>
      <c r="D169" s="114"/>
      <c r="E169" s="107">
        <f t="shared" si="54"/>
        <v>0</v>
      </c>
      <c r="F169" s="108">
        <f>H169+J169+L169+N169</f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3">
        <v>0</v>
      </c>
      <c r="O169" s="110">
        <v>100</v>
      </c>
      <c r="P169" s="109" t="e">
        <f t="shared" si="53"/>
        <v>#DIV/0!</v>
      </c>
      <c r="Q169" s="49"/>
      <c r="R169" s="55"/>
      <c r="S169" s="55"/>
      <c r="T169" s="55"/>
    </row>
    <row r="170" spans="2:20" s="46" customFormat="1" ht="30.75" customHeight="1">
      <c r="B170" s="125"/>
      <c r="C170" s="142" t="s">
        <v>138</v>
      </c>
      <c r="D170" s="114"/>
      <c r="E170" s="107">
        <f t="shared" si="54"/>
        <v>0</v>
      </c>
      <c r="F170" s="108">
        <f>H170+J170+L170+N170</f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113">
        <v>0</v>
      </c>
      <c r="O170" s="110">
        <v>100</v>
      </c>
      <c r="P170" s="109" t="e">
        <f t="shared" si="53"/>
        <v>#DIV/0!</v>
      </c>
      <c r="Q170" s="73"/>
      <c r="R170" s="55"/>
      <c r="S170" s="55"/>
      <c r="T170" s="55"/>
    </row>
    <row r="171" spans="2:20" s="46" customFormat="1" ht="47.25" customHeight="1">
      <c r="B171" s="125"/>
      <c r="C171" s="142" t="s">
        <v>136</v>
      </c>
      <c r="D171" s="106"/>
      <c r="E171" s="107">
        <f t="shared" si="54"/>
        <v>0</v>
      </c>
      <c r="F171" s="107">
        <f>H171+J171+L171+N171</f>
        <v>0</v>
      </c>
      <c r="G171" s="109">
        <v>0</v>
      </c>
      <c r="H171" s="109">
        <v>0</v>
      </c>
      <c r="I171" s="109">
        <v>0</v>
      </c>
      <c r="J171" s="110">
        <v>0</v>
      </c>
      <c r="K171" s="110">
        <v>0</v>
      </c>
      <c r="L171" s="110">
        <v>0</v>
      </c>
      <c r="M171" s="110">
        <v>0</v>
      </c>
      <c r="N171" s="111">
        <v>0</v>
      </c>
      <c r="O171" s="109">
        <v>100</v>
      </c>
      <c r="P171" s="109" t="e">
        <f t="shared" si="53"/>
        <v>#DIV/0!</v>
      </c>
      <c r="Q171" s="49"/>
      <c r="R171" s="55"/>
      <c r="S171" s="55"/>
      <c r="T171" s="55"/>
    </row>
    <row r="172" spans="2:20" s="46" customFormat="1" ht="66" customHeight="1">
      <c r="B172" s="125"/>
      <c r="C172" s="142" t="s">
        <v>137</v>
      </c>
      <c r="D172" s="106"/>
      <c r="E172" s="107">
        <f t="shared" si="54"/>
        <v>0</v>
      </c>
      <c r="F172" s="107">
        <f>H172+J172+L172+N172</f>
        <v>0</v>
      </c>
      <c r="G172" s="109">
        <v>0</v>
      </c>
      <c r="H172" s="109">
        <v>0</v>
      </c>
      <c r="I172" s="109">
        <v>0</v>
      </c>
      <c r="J172" s="110">
        <v>0</v>
      </c>
      <c r="K172" s="110">
        <v>0</v>
      </c>
      <c r="L172" s="110">
        <v>0</v>
      </c>
      <c r="M172" s="110">
        <v>0</v>
      </c>
      <c r="N172" s="111">
        <v>0</v>
      </c>
      <c r="O172" s="109">
        <v>100</v>
      </c>
      <c r="P172" s="109" t="e">
        <f t="shared" si="53"/>
        <v>#DIV/0!</v>
      </c>
      <c r="Q172" s="49"/>
      <c r="R172" s="55"/>
      <c r="S172" s="55"/>
      <c r="T172" s="55"/>
    </row>
    <row r="173" spans="2:20" s="46" customFormat="1" ht="33.75" customHeight="1">
      <c r="B173" s="125"/>
      <c r="C173" s="142" t="s">
        <v>45</v>
      </c>
      <c r="D173" s="115"/>
      <c r="E173" s="107">
        <f t="shared" si="54"/>
        <v>0</v>
      </c>
      <c r="F173" s="107">
        <f aca="true" t="shared" si="57" ref="F173:N173">F174</f>
        <v>0</v>
      </c>
      <c r="G173" s="107">
        <f t="shared" si="57"/>
        <v>0</v>
      </c>
      <c r="H173" s="107">
        <f t="shared" si="57"/>
        <v>0</v>
      </c>
      <c r="I173" s="107">
        <f t="shared" si="57"/>
        <v>0</v>
      </c>
      <c r="J173" s="108">
        <f t="shared" si="57"/>
        <v>0</v>
      </c>
      <c r="K173" s="108">
        <f t="shared" si="57"/>
        <v>0</v>
      </c>
      <c r="L173" s="108">
        <f t="shared" si="57"/>
        <v>0</v>
      </c>
      <c r="M173" s="108">
        <f t="shared" si="57"/>
        <v>0</v>
      </c>
      <c r="N173" s="112">
        <f t="shared" si="57"/>
        <v>0</v>
      </c>
      <c r="O173" s="107">
        <v>100</v>
      </c>
      <c r="P173" s="109" t="e">
        <f t="shared" si="53"/>
        <v>#DIV/0!</v>
      </c>
      <c r="Q173" s="74"/>
      <c r="R173" s="75"/>
      <c r="S173" s="75"/>
      <c r="T173" s="75"/>
    </row>
    <row r="174" spans="2:20" s="46" customFormat="1" ht="162.75" customHeight="1">
      <c r="B174" s="125"/>
      <c r="C174" s="142" t="s">
        <v>135</v>
      </c>
      <c r="D174" s="106"/>
      <c r="E174" s="107">
        <f t="shared" si="54"/>
        <v>0</v>
      </c>
      <c r="F174" s="107">
        <f aca="true" t="shared" si="58" ref="F174:F181">H174+J174+L174+N174</f>
        <v>0</v>
      </c>
      <c r="G174" s="109">
        <v>0</v>
      </c>
      <c r="H174" s="109">
        <v>0</v>
      </c>
      <c r="I174" s="109">
        <v>0</v>
      </c>
      <c r="J174" s="110">
        <v>0</v>
      </c>
      <c r="K174" s="110">
        <v>0</v>
      </c>
      <c r="L174" s="110">
        <v>0</v>
      </c>
      <c r="M174" s="110">
        <v>0</v>
      </c>
      <c r="N174" s="111">
        <v>0</v>
      </c>
      <c r="O174" s="109">
        <v>100</v>
      </c>
      <c r="P174" s="109" t="e">
        <f t="shared" si="53"/>
        <v>#DIV/0!</v>
      </c>
      <c r="Q174" s="95" t="s">
        <v>19</v>
      </c>
      <c r="R174" s="123">
        <v>330</v>
      </c>
      <c r="S174" s="123">
        <v>502</v>
      </c>
      <c r="T174" s="123">
        <f>S174/R174*100</f>
        <v>152.12121212121212</v>
      </c>
    </row>
    <row r="175" spans="2:20" s="46" customFormat="1" ht="31.5">
      <c r="B175" s="125"/>
      <c r="C175" s="142" t="s">
        <v>46</v>
      </c>
      <c r="D175" s="115"/>
      <c r="E175" s="107">
        <f t="shared" si="54"/>
        <v>0</v>
      </c>
      <c r="F175" s="108">
        <f t="shared" si="58"/>
        <v>0</v>
      </c>
      <c r="G175" s="107">
        <f>G176+G177</f>
        <v>0</v>
      </c>
      <c r="H175" s="107">
        <f aca="true" t="shared" si="59" ref="H175:N175">H176+H177</f>
        <v>0</v>
      </c>
      <c r="I175" s="107">
        <f t="shared" si="59"/>
        <v>0</v>
      </c>
      <c r="J175" s="108">
        <f t="shared" si="59"/>
        <v>0</v>
      </c>
      <c r="K175" s="108">
        <f t="shared" si="59"/>
        <v>0</v>
      </c>
      <c r="L175" s="108">
        <f t="shared" si="59"/>
        <v>0</v>
      </c>
      <c r="M175" s="108">
        <f t="shared" si="59"/>
        <v>0</v>
      </c>
      <c r="N175" s="112">
        <f t="shared" si="59"/>
        <v>0</v>
      </c>
      <c r="O175" s="107">
        <v>100</v>
      </c>
      <c r="P175" s="109" t="e">
        <f t="shared" si="53"/>
        <v>#DIV/0!</v>
      </c>
      <c r="Q175" s="49"/>
      <c r="R175" s="55"/>
      <c r="S175" s="55"/>
      <c r="T175" s="55"/>
    </row>
    <row r="176" spans="2:20" s="46" customFormat="1" ht="88.5" customHeight="1">
      <c r="B176" s="125"/>
      <c r="C176" s="142" t="s">
        <v>133</v>
      </c>
      <c r="D176" s="106"/>
      <c r="E176" s="107">
        <f t="shared" si="54"/>
        <v>0</v>
      </c>
      <c r="F176" s="108">
        <f t="shared" si="58"/>
        <v>0</v>
      </c>
      <c r="G176" s="109">
        <v>0</v>
      </c>
      <c r="H176" s="109">
        <v>0</v>
      </c>
      <c r="I176" s="109">
        <v>0</v>
      </c>
      <c r="J176" s="110">
        <v>0</v>
      </c>
      <c r="K176" s="110">
        <v>0</v>
      </c>
      <c r="L176" s="110">
        <v>0</v>
      </c>
      <c r="M176" s="110">
        <v>0</v>
      </c>
      <c r="N176" s="111">
        <v>0</v>
      </c>
      <c r="O176" s="109">
        <v>100</v>
      </c>
      <c r="P176" s="109" t="e">
        <f t="shared" si="53"/>
        <v>#DIV/0!</v>
      </c>
      <c r="Q176" s="95" t="s">
        <v>156</v>
      </c>
      <c r="R176" s="123">
        <v>2400</v>
      </c>
      <c r="S176" s="123">
        <v>2507.9</v>
      </c>
      <c r="T176" s="123">
        <f>S176/R176*100</f>
        <v>104.49583333333334</v>
      </c>
    </row>
    <row r="177" spans="2:20" s="46" customFormat="1" ht="63">
      <c r="B177" s="125"/>
      <c r="C177" s="142" t="s">
        <v>134</v>
      </c>
      <c r="D177" s="106"/>
      <c r="E177" s="107">
        <f t="shared" si="54"/>
        <v>0</v>
      </c>
      <c r="F177" s="108">
        <f t="shared" si="58"/>
        <v>0</v>
      </c>
      <c r="G177" s="109">
        <v>0</v>
      </c>
      <c r="H177" s="109">
        <v>0</v>
      </c>
      <c r="I177" s="109">
        <v>0</v>
      </c>
      <c r="J177" s="110">
        <v>0</v>
      </c>
      <c r="K177" s="110">
        <v>0</v>
      </c>
      <c r="L177" s="110">
        <v>0</v>
      </c>
      <c r="M177" s="110">
        <v>0</v>
      </c>
      <c r="N177" s="111">
        <v>0</v>
      </c>
      <c r="O177" s="109">
        <v>100</v>
      </c>
      <c r="P177" s="109" t="e">
        <f t="shared" si="53"/>
        <v>#DIV/0!</v>
      </c>
      <c r="Q177" s="90"/>
      <c r="R177" s="55"/>
      <c r="S177" s="55"/>
      <c r="T177" s="123" t="e">
        <f>S177/R177*100</f>
        <v>#DIV/0!</v>
      </c>
    </row>
    <row r="178" spans="2:20" s="46" customFormat="1" ht="118.5" customHeight="1">
      <c r="B178" s="125"/>
      <c r="C178" s="143" t="s">
        <v>132</v>
      </c>
      <c r="D178" s="99"/>
      <c r="E178" s="107">
        <f t="shared" si="54"/>
        <v>3929.6</v>
      </c>
      <c r="F178" s="31">
        <f t="shared" si="58"/>
        <v>3891.96</v>
      </c>
      <c r="G178" s="31">
        <f>G179+G180+G181</f>
        <v>0</v>
      </c>
      <c r="H178" s="31">
        <f aca="true" t="shared" si="60" ref="H178:N178">H179+H180+H181</f>
        <v>0</v>
      </c>
      <c r="I178" s="31">
        <f t="shared" si="60"/>
        <v>1396.6</v>
      </c>
      <c r="J178" s="31">
        <f t="shared" si="60"/>
        <v>1380.68</v>
      </c>
      <c r="K178" s="31">
        <f t="shared" si="60"/>
        <v>2533</v>
      </c>
      <c r="L178" s="31">
        <f t="shared" si="60"/>
        <v>2511.28</v>
      </c>
      <c r="M178" s="31">
        <f t="shared" si="60"/>
        <v>0</v>
      </c>
      <c r="N178" s="31">
        <f t="shared" si="60"/>
        <v>0</v>
      </c>
      <c r="O178" s="31">
        <v>100</v>
      </c>
      <c r="P178" s="107">
        <f t="shared" si="53"/>
        <v>99.04214169381108</v>
      </c>
      <c r="Q178" s="197" t="s">
        <v>157</v>
      </c>
      <c r="R178" s="27">
        <v>2533</v>
      </c>
      <c r="S178" s="27">
        <v>2511.28</v>
      </c>
      <c r="T178" s="123">
        <f>S178/R178*100</f>
        <v>99.14251875246744</v>
      </c>
    </row>
    <row r="179" spans="2:20" s="46" customFormat="1" ht="114" customHeight="1">
      <c r="B179" s="125"/>
      <c r="C179" s="143" t="s">
        <v>131</v>
      </c>
      <c r="D179" s="106"/>
      <c r="E179" s="107">
        <f t="shared" si="54"/>
        <v>2533</v>
      </c>
      <c r="F179" s="108">
        <f t="shared" si="58"/>
        <v>2511.28</v>
      </c>
      <c r="G179" s="110">
        <v>0</v>
      </c>
      <c r="H179" s="110">
        <v>0</v>
      </c>
      <c r="I179" s="110">
        <v>0</v>
      </c>
      <c r="J179" s="110">
        <v>0</v>
      </c>
      <c r="K179" s="110">
        <v>2533</v>
      </c>
      <c r="L179" s="110">
        <v>2511.28</v>
      </c>
      <c r="M179" s="110">
        <v>0</v>
      </c>
      <c r="N179" s="113">
        <v>0</v>
      </c>
      <c r="O179" s="107">
        <v>100</v>
      </c>
      <c r="P179" s="107">
        <f t="shared" si="53"/>
        <v>99.14251875246744</v>
      </c>
      <c r="Q179" s="49"/>
      <c r="R179" s="130"/>
      <c r="S179" s="130"/>
      <c r="T179" s="145"/>
    </row>
    <row r="180" spans="2:20" s="46" customFormat="1" ht="104.25" customHeight="1" outlineLevel="1">
      <c r="B180" s="125"/>
      <c r="C180" s="143" t="s">
        <v>130</v>
      </c>
      <c r="D180" s="114"/>
      <c r="E180" s="107">
        <f t="shared" si="54"/>
        <v>1396.6</v>
      </c>
      <c r="F180" s="108">
        <f t="shared" si="58"/>
        <v>1380.68</v>
      </c>
      <c r="G180" s="110">
        <v>0</v>
      </c>
      <c r="H180" s="110">
        <v>0</v>
      </c>
      <c r="I180" s="110">
        <v>1396.6</v>
      </c>
      <c r="J180" s="110">
        <v>1380.68</v>
      </c>
      <c r="K180" s="110">
        <v>0</v>
      </c>
      <c r="L180" s="110">
        <v>0</v>
      </c>
      <c r="M180" s="110">
        <v>0</v>
      </c>
      <c r="N180" s="113">
        <v>0</v>
      </c>
      <c r="O180" s="110">
        <v>100</v>
      </c>
      <c r="P180" s="109">
        <f t="shared" si="53"/>
        <v>98.8600887870543</v>
      </c>
      <c r="Q180" s="96" t="s">
        <v>158</v>
      </c>
      <c r="R180" s="27" t="s">
        <v>159</v>
      </c>
      <c r="S180" s="123">
        <v>98.86</v>
      </c>
      <c r="T180" s="123">
        <v>104.06</v>
      </c>
    </row>
    <row r="181" spans="2:20" s="46" customFormat="1" ht="99" customHeight="1">
      <c r="B181" s="125"/>
      <c r="C181" s="142" t="s">
        <v>129</v>
      </c>
      <c r="D181" s="106"/>
      <c r="E181" s="107">
        <f t="shared" si="54"/>
        <v>0</v>
      </c>
      <c r="F181" s="108">
        <f t="shared" si="58"/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3">
        <v>0</v>
      </c>
      <c r="O181" s="109">
        <v>100</v>
      </c>
      <c r="P181" s="110" t="e">
        <f t="shared" si="53"/>
        <v>#DIV/0!</v>
      </c>
      <c r="Q181" s="194" t="s">
        <v>337</v>
      </c>
      <c r="R181" s="195">
        <v>0</v>
      </c>
      <c r="S181" s="196" t="s">
        <v>338</v>
      </c>
      <c r="T181" s="145"/>
    </row>
    <row r="182" spans="2:20" s="46" customFormat="1" ht="72.75" customHeight="1">
      <c r="B182" s="125"/>
      <c r="C182" s="142" t="s">
        <v>304</v>
      </c>
      <c r="D182" s="106"/>
      <c r="E182" s="107">
        <f t="shared" si="54"/>
        <v>0</v>
      </c>
      <c r="F182" s="107">
        <f aca="true" t="shared" si="61" ref="F182:N182">F183</f>
        <v>0</v>
      </c>
      <c r="G182" s="107">
        <f>G183+G184+G188</f>
        <v>0</v>
      </c>
      <c r="H182" s="107">
        <f t="shared" si="61"/>
        <v>0</v>
      </c>
      <c r="I182" s="107">
        <f>I183+I184+I188</f>
        <v>0</v>
      </c>
      <c r="J182" s="108">
        <f t="shared" si="61"/>
        <v>0</v>
      </c>
      <c r="K182" s="108">
        <f>K183+K184+K188</f>
        <v>0</v>
      </c>
      <c r="L182" s="108">
        <f t="shared" si="61"/>
        <v>0</v>
      </c>
      <c r="M182" s="108">
        <f t="shared" si="61"/>
        <v>0</v>
      </c>
      <c r="N182" s="112">
        <f t="shared" si="61"/>
        <v>0</v>
      </c>
      <c r="O182" s="109">
        <v>100</v>
      </c>
      <c r="P182" s="110" t="e">
        <f aca="true" t="shared" si="62" ref="P182:P189">F182/E182*100</f>
        <v>#DIV/0!</v>
      </c>
      <c r="Q182" s="49"/>
      <c r="R182" s="55"/>
      <c r="S182" s="55"/>
      <c r="T182" s="145"/>
    </row>
    <row r="183" spans="2:20" s="46" customFormat="1" ht="153.75" customHeight="1">
      <c r="B183" s="125"/>
      <c r="C183" s="142" t="s">
        <v>128</v>
      </c>
      <c r="D183" s="106"/>
      <c r="E183" s="107">
        <f t="shared" si="54"/>
        <v>0</v>
      </c>
      <c r="F183" s="108">
        <f aca="true" t="shared" si="63" ref="F183:F188">H183+J183+L183+N183</f>
        <v>0</v>
      </c>
      <c r="G183" s="109">
        <v>0</v>
      </c>
      <c r="H183" s="109">
        <v>0</v>
      </c>
      <c r="I183" s="109">
        <v>0</v>
      </c>
      <c r="J183" s="110">
        <v>0</v>
      </c>
      <c r="K183" s="110">
        <v>0</v>
      </c>
      <c r="L183" s="110">
        <v>0</v>
      </c>
      <c r="M183" s="110">
        <v>0</v>
      </c>
      <c r="N183" s="111">
        <v>0</v>
      </c>
      <c r="O183" s="109">
        <v>100</v>
      </c>
      <c r="P183" s="110" t="e">
        <f t="shared" si="62"/>
        <v>#DIV/0!</v>
      </c>
      <c r="Q183" s="188" t="s">
        <v>160</v>
      </c>
      <c r="R183" s="123">
        <v>0</v>
      </c>
      <c r="S183" s="123">
        <v>0</v>
      </c>
      <c r="T183" s="180" t="e">
        <f aca="true" t="shared" si="64" ref="T183:T190">S183/R183*100</f>
        <v>#DIV/0!</v>
      </c>
    </row>
    <row r="184" spans="2:20" s="46" customFormat="1" ht="129.75" customHeight="1">
      <c r="B184" s="125"/>
      <c r="C184" s="142" t="s">
        <v>303</v>
      </c>
      <c r="D184" s="106"/>
      <c r="E184" s="107">
        <f t="shared" si="54"/>
        <v>0</v>
      </c>
      <c r="F184" s="108">
        <f t="shared" si="63"/>
        <v>0</v>
      </c>
      <c r="G184" s="109">
        <v>0</v>
      </c>
      <c r="H184" s="109">
        <v>0</v>
      </c>
      <c r="I184" s="109">
        <v>0</v>
      </c>
      <c r="J184" s="110">
        <v>0</v>
      </c>
      <c r="K184" s="110">
        <v>0</v>
      </c>
      <c r="L184" s="110">
        <v>0</v>
      </c>
      <c r="M184" s="110">
        <v>0</v>
      </c>
      <c r="N184" s="111">
        <v>0</v>
      </c>
      <c r="O184" s="109">
        <v>0</v>
      </c>
      <c r="P184" s="110" t="e">
        <f t="shared" si="62"/>
        <v>#DIV/0!</v>
      </c>
      <c r="Q184" s="95" t="s">
        <v>161</v>
      </c>
      <c r="R184" s="123">
        <v>0</v>
      </c>
      <c r="S184" s="123">
        <v>0</v>
      </c>
      <c r="T184" s="180" t="e">
        <f t="shared" si="64"/>
        <v>#DIV/0!</v>
      </c>
    </row>
    <row r="185" spans="2:20" s="46" customFormat="1" ht="129.75" customHeight="1">
      <c r="B185" s="125"/>
      <c r="C185" s="142" t="s">
        <v>126</v>
      </c>
      <c r="D185" s="106"/>
      <c r="E185" s="107">
        <f t="shared" si="54"/>
        <v>0</v>
      </c>
      <c r="F185" s="108">
        <f t="shared" si="63"/>
        <v>0</v>
      </c>
      <c r="G185" s="109">
        <v>0</v>
      </c>
      <c r="H185" s="109">
        <v>0</v>
      </c>
      <c r="I185" s="109">
        <v>0</v>
      </c>
      <c r="J185" s="110">
        <v>0</v>
      </c>
      <c r="K185" s="110">
        <v>0</v>
      </c>
      <c r="L185" s="110">
        <v>0</v>
      </c>
      <c r="M185" s="110">
        <v>0</v>
      </c>
      <c r="N185" s="111">
        <v>0</v>
      </c>
      <c r="O185" s="109">
        <v>0</v>
      </c>
      <c r="P185" s="110" t="e">
        <f t="shared" si="62"/>
        <v>#DIV/0!</v>
      </c>
      <c r="Q185" s="188" t="s">
        <v>165</v>
      </c>
      <c r="R185" s="123">
        <v>960</v>
      </c>
      <c r="S185" s="123">
        <v>960</v>
      </c>
      <c r="T185" s="180">
        <f t="shared" si="64"/>
        <v>100</v>
      </c>
    </row>
    <row r="186" spans="2:20" s="46" customFormat="1" ht="129.75" customHeight="1">
      <c r="B186" s="125"/>
      <c r="C186" s="142" t="s">
        <v>127</v>
      </c>
      <c r="D186" s="106"/>
      <c r="E186" s="107">
        <f t="shared" si="54"/>
        <v>0</v>
      </c>
      <c r="F186" s="108">
        <f t="shared" si="63"/>
        <v>0</v>
      </c>
      <c r="G186" s="109">
        <v>0</v>
      </c>
      <c r="H186" s="109">
        <v>0</v>
      </c>
      <c r="I186" s="109">
        <v>0</v>
      </c>
      <c r="J186" s="110">
        <v>0</v>
      </c>
      <c r="K186" s="110">
        <v>0</v>
      </c>
      <c r="L186" s="110">
        <v>0</v>
      </c>
      <c r="M186" s="110">
        <v>0</v>
      </c>
      <c r="N186" s="111">
        <v>0</v>
      </c>
      <c r="O186" s="109">
        <v>0</v>
      </c>
      <c r="P186" s="110" t="e">
        <f t="shared" si="62"/>
        <v>#DIV/0!</v>
      </c>
      <c r="Q186" s="95" t="s">
        <v>164</v>
      </c>
      <c r="R186" s="123">
        <v>0</v>
      </c>
      <c r="S186" s="123">
        <v>0</v>
      </c>
      <c r="T186" s="180" t="e">
        <f t="shared" si="64"/>
        <v>#DIV/0!</v>
      </c>
    </row>
    <row r="187" spans="2:20" s="46" customFormat="1" ht="129.75" customHeight="1">
      <c r="B187" s="125"/>
      <c r="C187" s="142" t="s">
        <v>124</v>
      </c>
      <c r="D187" s="106"/>
      <c r="E187" s="107">
        <f t="shared" si="54"/>
        <v>0</v>
      </c>
      <c r="F187" s="108">
        <f t="shared" si="63"/>
        <v>0</v>
      </c>
      <c r="G187" s="109">
        <v>0</v>
      </c>
      <c r="H187" s="109">
        <v>0</v>
      </c>
      <c r="I187" s="109">
        <v>0</v>
      </c>
      <c r="J187" s="110">
        <v>0</v>
      </c>
      <c r="K187" s="110">
        <v>0</v>
      </c>
      <c r="L187" s="110">
        <v>0</v>
      </c>
      <c r="M187" s="110">
        <v>0</v>
      </c>
      <c r="N187" s="111">
        <v>0</v>
      </c>
      <c r="O187" s="109">
        <v>0</v>
      </c>
      <c r="P187" s="110" t="e">
        <f t="shared" si="62"/>
        <v>#DIV/0!</v>
      </c>
      <c r="Q187" s="95" t="s">
        <v>163</v>
      </c>
      <c r="R187" s="123">
        <v>0</v>
      </c>
      <c r="S187" s="123">
        <v>0</v>
      </c>
      <c r="T187" s="180" t="e">
        <f t="shared" si="64"/>
        <v>#DIV/0!</v>
      </c>
    </row>
    <row r="188" spans="2:20" s="46" customFormat="1" ht="129.75" customHeight="1">
      <c r="B188" s="125"/>
      <c r="C188" s="142" t="s">
        <v>125</v>
      </c>
      <c r="D188" s="106"/>
      <c r="E188" s="107">
        <f t="shared" si="54"/>
        <v>0</v>
      </c>
      <c r="F188" s="108">
        <f t="shared" si="63"/>
        <v>0</v>
      </c>
      <c r="G188" s="109">
        <v>0</v>
      </c>
      <c r="H188" s="109">
        <v>0</v>
      </c>
      <c r="I188" s="109">
        <v>0</v>
      </c>
      <c r="J188" s="110">
        <v>0</v>
      </c>
      <c r="K188" s="110">
        <v>0</v>
      </c>
      <c r="L188" s="110">
        <v>0</v>
      </c>
      <c r="M188" s="110">
        <v>0</v>
      </c>
      <c r="N188" s="111">
        <v>0</v>
      </c>
      <c r="O188" s="109">
        <v>0</v>
      </c>
      <c r="P188" s="110" t="e">
        <f t="shared" si="62"/>
        <v>#DIV/0!</v>
      </c>
      <c r="Q188" s="95" t="s">
        <v>162</v>
      </c>
      <c r="R188" s="123">
        <v>28.713</v>
      </c>
      <c r="S188" s="123">
        <v>0</v>
      </c>
      <c r="T188" s="180">
        <f t="shared" si="64"/>
        <v>0</v>
      </c>
    </row>
    <row r="189" spans="2:20" s="46" customFormat="1" ht="77.25" customHeight="1">
      <c r="B189" s="312">
        <v>7</v>
      </c>
      <c r="C189" s="279" t="s">
        <v>76</v>
      </c>
      <c r="D189" s="260" t="s">
        <v>75</v>
      </c>
      <c r="E189" s="254">
        <f>E194+E200</f>
        <v>1060</v>
      </c>
      <c r="F189" s="254">
        <f>F194+F200</f>
        <v>1059.32</v>
      </c>
      <c r="G189" s="254">
        <f>G194+G200</f>
        <v>0</v>
      </c>
      <c r="H189" s="254">
        <f aca="true" t="shared" si="65" ref="H189:N189">H194+H200</f>
        <v>0</v>
      </c>
      <c r="I189" s="254">
        <f t="shared" si="65"/>
        <v>0</v>
      </c>
      <c r="J189" s="292">
        <f t="shared" si="65"/>
        <v>0</v>
      </c>
      <c r="K189" s="292">
        <f t="shared" si="65"/>
        <v>1060</v>
      </c>
      <c r="L189" s="292">
        <f t="shared" si="65"/>
        <v>1059.32</v>
      </c>
      <c r="M189" s="292">
        <f t="shared" si="65"/>
        <v>0</v>
      </c>
      <c r="N189" s="270">
        <f t="shared" si="65"/>
        <v>0</v>
      </c>
      <c r="O189" s="254">
        <v>100</v>
      </c>
      <c r="P189" s="254">
        <f t="shared" si="62"/>
        <v>99.93584905660377</v>
      </c>
      <c r="Q189" s="97" t="s">
        <v>210</v>
      </c>
      <c r="R189" s="27">
        <v>100</v>
      </c>
      <c r="S189" s="27">
        <v>100</v>
      </c>
      <c r="T189" s="27">
        <f t="shared" si="64"/>
        <v>100</v>
      </c>
    </row>
    <row r="190" spans="2:21" s="46" customFormat="1" ht="15.75" customHeight="1">
      <c r="B190" s="313"/>
      <c r="C190" s="315"/>
      <c r="D190" s="290"/>
      <c r="E190" s="291"/>
      <c r="F190" s="291"/>
      <c r="G190" s="291"/>
      <c r="H190" s="291"/>
      <c r="I190" s="291"/>
      <c r="J190" s="292"/>
      <c r="K190" s="292"/>
      <c r="L190" s="292"/>
      <c r="M190" s="292"/>
      <c r="N190" s="271"/>
      <c r="O190" s="291"/>
      <c r="P190" s="291"/>
      <c r="Q190" s="276" t="s">
        <v>211</v>
      </c>
      <c r="R190" s="278">
        <v>100</v>
      </c>
      <c r="S190" s="278">
        <v>100</v>
      </c>
      <c r="T190" s="256">
        <f t="shared" si="64"/>
        <v>100</v>
      </c>
      <c r="U190" s="267"/>
    </row>
    <row r="191" spans="2:21" s="46" customFormat="1" ht="15.75" customHeight="1">
      <c r="B191" s="313"/>
      <c r="C191" s="315"/>
      <c r="D191" s="290"/>
      <c r="E191" s="291"/>
      <c r="F191" s="291"/>
      <c r="G191" s="291"/>
      <c r="H191" s="291"/>
      <c r="I191" s="291"/>
      <c r="J191" s="292"/>
      <c r="K191" s="292"/>
      <c r="L191" s="292"/>
      <c r="M191" s="292"/>
      <c r="N191" s="271"/>
      <c r="O191" s="291"/>
      <c r="P191" s="291"/>
      <c r="Q191" s="276"/>
      <c r="R191" s="278"/>
      <c r="S191" s="278"/>
      <c r="T191" s="278"/>
      <c r="U191" s="267"/>
    </row>
    <row r="192" spans="2:21" s="46" customFormat="1" ht="15.75" customHeight="1">
      <c r="B192" s="313"/>
      <c r="C192" s="315"/>
      <c r="D192" s="290"/>
      <c r="E192" s="291"/>
      <c r="F192" s="291"/>
      <c r="G192" s="291"/>
      <c r="H192" s="291"/>
      <c r="I192" s="291"/>
      <c r="J192" s="292"/>
      <c r="K192" s="292"/>
      <c r="L192" s="292"/>
      <c r="M192" s="292"/>
      <c r="N192" s="271"/>
      <c r="O192" s="291"/>
      <c r="P192" s="291"/>
      <c r="Q192" s="276"/>
      <c r="R192" s="278"/>
      <c r="S192" s="278"/>
      <c r="T192" s="278"/>
      <c r="U192" s="267"/>
    </row>
    <row r="193" spans="2:21" s="46" customFormat="1" ht="15.75" customHeight="1">
      <c r="B193" s="314"/>
      <c r="C193" s="280"/>
      <c r="D193" s="261"/>
      <c r="E193" s="255"/>
      <c r="F193" s="255"/>
      <c r="G193" s="255"/>
      <c r="H193" s="255"/>
      <c r="I193" s="255"/>
      <c r="J193" s="292"/>
      <c r="K193" s="292"/>
      <c r="L193" s="292"/>
      <c r="M193" s="292"/>
      <c r="N193" s="272"/>
      <c r="O193" s="255"/>
      <c r="P193" s="255"/>
      <c r="Q193" s="277"/>
      <c r="R193" s="257"/>
      <c r="S193" s="257"/>
      <c r="T193" s="257"/>
      <c r="U193" s="267"/>
    </row>
    <row r="194" spans="2:20" s="46" customFormat="1" ht="47.25">
      <c r="B194" s="288"/>
      <c r="C194" s="142" t="s">
        <v>84</v>
      </c>
      <c r="D194" s="47"/>
      <c r="E194" s="26">
        <f aca="true" t="shared" si="66" ref="E194:F202">G194+I194+K194+M194</f>
        <v>60</v>
      </c>
      <c r="F194" s="26">
        <f t="shared" si="66"/>
        <v>59.32</v>
      </c>
      <c r="G194" s="26">
        <f>SUM(G195:G199)</f>
        <v>0</v>
      </c>
      <c r="H194" s="26">
        <f aca="true" t="shared" si="67" ref="H194:N194">SUM(H195:H199)</f>
        <v>0</v>
      </c>
      <c r="I194" s="26">
        <f t="shared" si="67"/>
        <v>0</v>
      </c>
      <c r="J194" s="26">
        <f t="shared" si="67"/>
        <v>0</v>
      </c>
      <c r="K194" s="26">
        <f t="shared" si="67"/>
        <v>60</v>
      </c>
      <c r="L194" s="26">
        <f>L195+L196+L197+L198+L199</f>
        <v>59.32</v>
      </c>
      <c r="M194" s="26">
        <f t="shared" si="67"/>
        <v>0</v>
      </c>
      <c r="N194" s="33">
        <f t="shared" si="67"/>
        <v>0</v>
      </c>
      <c r="O194" s="26">
        <v>100</v>
      </c>
      <c r="P194" s="26">
        <f>F194/E194*100</f>
        <v>98.86666666666667</v>
      </c>
      <c r="Q194" s="49"/>
      <c r="R194" s="130"/>
      <c r="S194" s="130"/>
      <c r="T194" s="130"/>
    </row>
    <row r="195" spans="2:20" s="46" customFormat="1" ht="124.5" customHeight="1">
      <c r="B195" s="289"/>
      <c r="C195" s="135" t="s">
        <v>298</v>
      </c>
      <c r="D195" s="25"/>
      <c r="E195" s="26">
        <f t="shared" si="66"/>
        <v>0</v>
      </c>
      <c r="F195" s="26">
        <f t="shared" si="66"/>
        <v>0</v>
      </c>
      <c r="G195" s="174">
        <v>0</v>
      </c>
      <c r="H195" s="174">
        <v>0</v>
      </c>
      <c r="I195" s="174">
        <v>0</v>
      </c>
      <c r="J195" s="174">
        <v>0</v>
      </c>
      <c r="K195" s="240">
        <v>0</v>
      </c>
      <c r="L195" s="240">
        <v>0</v>
      </c>
      <c r="M195" s="174">
        <v>0</v>
      </c>
      <c r="N195" s="223">
        <v>0</v>
      </c>
      <c r="O195" s="28">
        <v>100</v>
      </c>
      <c r="P195" s="28" t="e">
        <f>F195/E195*100</f>
        <v>#DIV/0!</v>
      </c>
      <c r="Q195" s="95" t="s">
        <v>66</v>
      </c>
      <c r="R195" s="27">
        <v>97.7</v>
      </c>
      <c r="S195" s="27">
        <v>97.5</v>
      </c>
      <c r="T195" s="27">
        <f aca="true" t="shared" si="68" ref="T195:T203">S195/R195*100</f>
        <v>99.79529170931423</v>
      </c>
    </row>
    <row r="196" spans="2:20" s="46" customFormat="1" ht="142.5" customHeight="1">
      <c r="B196" s="289"/>
      <c r="C196" s="135" t="s">
        <v>297</v>
      </c>
      <c r="D196" s="25"/>
      <c r="E196" s="26">
        <f t="shared" si="66"/>
        <v>0</v>
      </c>
      <c r="F196" s="26">
        <f t="shared" si="66"/>
        <v>0</v>
      </c>
      <c r="G196" s="174">
        <v>0</v>
      </c>
      <c r="H196" s="174">
        <v>0</v>
      </c>
      <c r="I196" s="174">
        <v>0</v>
      </c>
      <c r="J196" s="174">
        <v>0</v>
      </c>
      <c r="K196" s="240">
        <v>0</v>
      </c>
      <c r="L196" s="240">
        <v>0</v>
      </c>
      <c r="M196" s="174">
        <v>0</v>
      </c>
      <c r="N196" s="223">
        <v>0</v>
      </c>
      <c r="O196" s="28">
        <v>100</v>
      </c>
      <c r="P196" s="28" t="e">
        <f>F196/E196*100</f>
        <v>#DIV/0!</v>
      </c>
      <c r="Q196" s="95" t="s">
        <v>64</v>
      </c>
      <c r="R196" s="27">
        <v>100</v>
      </c>
      <c r="S196" s="27">
        <v>100</v>
      </c>
      <c r="T196" s="27">
        <f t="shared" si="68"/>
        <v>100</v>
      </c>
    </row>
    <row r="197" spans="2:20" s="46" customFormat="1" ht="114" customHeight="1">
      <c r="B197" s="289"/>
      <c r="C197" s="135" t="s">
        <v>296</v>
      </c>
      <c r="D197" s="25"/>
      <c r="E197" s="26">
        <f t="shared" si="66"/>
        <v>60</v>
      </c>
      <c r="F197" s="26">
        <f t="shared" si="66"/>
        <v>59.32</v>
      </c>
      <c r="G197" s="174"/>
      <c r="H197" s="174"/>
      <c r="I197" s="174"/>
      <c r="J197" s="174"/>
      <c r="K197" s="240">
        <v>60</v>
      </c>
      <c r="L197" s="240">
        <v>59.32</v>
      </c>
      <c r="M197" s="174"/>
      <c r="N197" s="223"/>
      <c r="O197" s="28">
        <v>100</v>
      </c>
      <c r="P197" s="28">
        <f aca="true" t="shared" si="69" ref="P197:P222">F197/E197*100</f>
        <v>98.86666666666667</v>
      </c>
      <c r="Q197" s="95" t="s">
        <v>62</v>
      </c>
      <c r="R197" s="27">
        <v>100</v>
      </c>
      <c r="S197" s="27">
        <v>100</v>
      </c>
      <c r="T197" s="27">
        <f t="shared" si="68"/>
        <v>100</v>
      </c>
    </row>
    <row r="198" spans="2:20" s="46" customFormat="1" ht="130.5" customHeight="1">
      <c r="B198" s="289"/>
      <c r="C198" s="135" t="s">
        <v>294</v>
      </c>
      <c r="D198" s="25"/>
      <c r="E198" s="26">
        <f t="shared" si="66"/>
        <v>0</v>
      </c>
      <c r="F198" s="26">
        <f t="shared" si="66"/>
        <v>0</v>
      </c>
      <c r="G198" s="174">
        <v>0</v>
      </c>
      <c r="H198" s="174">
        <v>0</v>
      </c>
      <c r="I198" s="174">
        <v>0</v>
      </c>
      <c r="J198" s="174">
        <v>0</v>
      </c>
      <c r="K198" s="240">
        <v>0</v>
      </c>
      <c r="L198" s="240">
        <v>0</v>
      </c>
      <c r="M198" s="174">
        <v>0</v>
      </c>
      <c r="N198" s="223">
        <v>0</v>
      </c>
      <c r="O198" s="28">
        <v>100</v>
      </c>
      <c r="P198" s="28" t="e">
        <f t="shared" si="69"/>
        <v>#DIV/0!</v>
      </c>
      <c r="Q198" s="95" t="s">
        <v>63</v>
      </c>
      <c r="R198" s="27">
        <v>100</v>
      </c>
      <c r="S198" s="27">
        <v>100</v>
      </c>
      <c r="T198" s="27">
        <f t="shared" si="68"/>
        <v>100</v>
      </c>
    </row>
    <row r="199" spans="2:20" s="46" customFormat="1" ht="129" customHeight="1">
      <c r="B199" s="308"/>
      <c r="C199" s="135" t="s">
        <v>295</v>
      </c>
      <c r="D199" s="25"/>
      <c r="E199" s="26">
        <f t="shared" si="66"/>
        <v>0</v>
      </c>
      <c r="F199" s="26">
        <f t="shared" si="66"/>
        <v>0</v>
      </c>
      <c r="G199" s="174">
        <v>0</v>
      </c>
      <c r="H199" s="174">
        <v>0</v>
      </c>
      <c r="I199" s="174">
        <v>0</v>
      </c>
      <c r="J199" s="174">
        <v>0</v>
      </c>
      <c r="K199" s="174">
        <v>0</v>
      </c>
      <c r="L199" s="174">
        <v>0</v>
      </c>
      <c r="M199" s="174">
        <v>0</v>
      </c>
      <c r="N199" s="223">
        <v>0</v>
      </c>
      <c r="O199" s="28">
        <v>100</v>
      </c>
      <c r="P199" s="28" t="e">
        <f t="shared" si="69"/>
        <v>#DIV/0!</v>
      </c>
      <c r="Q199" s="95" t="s">
        <v>65</v>
      </c>
      <c r="R199" s="27">
        <v>100</v>
      </c>
      <c r="S199" s="27">
        <v>100</v>
      </c>
      <c r="T199" s="27">
        <f t="shared" si="68"/>
        <v>100</v>
      </c>
    </row>
    <row r="200" spans="2:20" s="46" customFormat="1" ht="70.5" customHeight="1">
      <c r="B200" s="148"/>
      <c r="C200" s="142" t="s">
        <v>58</v>
      </c>
      <c r="D200" s="25"/>
      <c r="E200" s="26">
        <f t="shared" si="66"/>
        <v>1000</v>
      </c>
      <c r="F200" s="26">
        <f t="shared" si="66"/>
        <v>1000</v>
      </c>
      <c r="G200" s="217">
        <f>G201+G202</f>
        <v>0</v>
      </c>
      <c r="H200" s="217">
        <f aca="true" t="shared" si="70" ref="H200:N200">H201+H202</f>
        <v>0</v>
      </c>
      <c r="I200" s="217">
        <f t="shared" si="70"/>
        <v>0</v>
      </c>
      <c r="J200" s="217">
        <f t="shared" si="70"/>
        <v>0</v>
      </c>
      <c r="K200" s="217">
        <f t="shared" si="70"/>
        <v>1000</v>
      </c>
      <c r="L200" s="217">
        <f t="shared" si="70"/>
        <v>1000</v>
      </c>
      <c r="M200" s="217">
        <f t="shared" si="70"/>
        <v>0</v>
      </c>
      <c r="N200" s="241">
        <f t="shared" si="70"/>
        <v>0</v>
      </c>
      <c r="O200" s="28">
        <v>100</v>
      </c>
      <c r="P200" s="28">
        <f>F200/E200*100</f>
        <v>100</v>
      </c>
      <c r="Q200" s="95" t="s">
        <v>59</v>
      </c>
      <c r="R200" s="27">
        <v>90</v>
      </c>
      <c r="S200" s="27">
        <v>90</v>
      </c>
      <c r="T200" s="27">
        <f t="shared" si="68"/>
        <v>100</v>
      </c>
    </row>
    <row r="201" spans="2:20" s="46" customFormat="1" ht="141" customHeight="1">
      <c r="B201" s="148"/>
      <c r="C201" s="135" t="s">
        <v>293</v>
      </c>
      <c r="D201" s="25"/>
      <c r="E201" s="26">
        <f t="shared" si="66"/>
        <v>0</v>
      </c>
      <c r="F201" s="26">
        <f t="shared" si="66"/>
        <v>0</v>
      </c>
      <c r="G201" s="174">
        <v>0</v>
      </c>
      <c r="H201" s="174">
        <v>0</v>
      </c>
      <c r="I201" s="174">
        <v>0</v>
      </c>
      <c r="J201" s="174">
        <v>0</v>
      </c>
      <c r="K201" s="174">
        <v>0</v>
      </c>
      <c r="L201" s="174">
        <v>0</v>
      </c>
      <c r="M201" s="174">
        <v>0</v>
      </c>
      <c r="N201" s="223">
        <v>0</v>
      </c>
      <c r="O201" s="28">
        <v>100</v>
      </c>
      <c r="P201" s="28" t="e">
        <f>F201/E201*100</f>
        <v>#DIV/0!</v>
      </c>
      <c r="Q201" s="95" t="s">
        <v>60</v>
      </c>
      <c r="R201" s="27">
        <v>0</v>
      </c>
      <c r="S201" s="27">
        <v>0</v>
      </c>
      <c r="T201" s="27" t="e">
        <f t="shared" si="68"/>
        <v>#DIV/0!</v>
      </c>
    </row>
    <row r="202" spans="2:20" s="46" customFormat="1" ht="147.75" customHeight="1">
      <c r="B202" s="148"/>
      <c r="C202" s="135" t="s">
        <v>292</v>
      </c>
      <c r="D202" s="47"/>
      <c r="E202" s="26">
        <f t="shared" si="66"/>
        <v>1000</v>
      </c>
      <c r="F202" s="26">
        <f t="shared" si="66"/>
        <v>1000</v>
      </c>
      <c r="G202" s="86"/>
      <c r="H202" s="86"/>
      <c r="I202" s="86"/>
      <c r="J202" s="86"/>
      <c r="K202" s="174">
        <v>1000</v>
      </c>
      <c r="L202" s="174">
        <v>1000</v>
      </c>
      <c r="M202" s="86"/>
      <c r="N202" s="155"/>
      <c r="O202" s="28">
        <v>100</v>
      </c>
      <c r="P202" s="28">
        <f>F202/E202*100</f>
        <v>100</v>
      </c>
      <c r="Q202" s="95" t="s">
        <v>61</v>
      </c>
      <c r="R202" s="27">
        <v>95</v>
      </c>
      <c r="S202" s="27">
        <v>95</v>
      </c>
      <c r="T202" s="27">
        <f t="shared" si="68"/>
        <v>100</v>
      </c>
    </row>
    <row r="203" spans="2:20" s="76" customFormat="1" ht="85.5" customHeight="1">
      <c r="B203" s="201">
        <v>8</v>
      </c>
      <c r="C203" s="137" t="s">
        <v>77</v>
      </c>
      <c r="D203" s="24" t="s">
        <v>81</v>
      </c>
      <c r="E203" s="26">
        <f aca="true" t="shared" si="71" ref="E203:N203">E204+E211+E219</f>
        <v>669242.7999999999</v>
      </c>
      <c r="F203" s="26">
        <f t="shared" si="71"/>
        <v>668638.3999999999</v>
      </c>
      <c r="G203" s="26">
        <f t="shared" si="71"/>
        <v>0</v>
      </c>
      <c r="H203" s="26">
        <f t="shared" si="71"/>
        <v>0</v>
      </c>
      <c r="I203" s="26">
        <f t="shared" si="71"/>
        <v>657990.1</v>
      </c>
      <c r="J203" s="26">
        <f t="shared" si="71"/>
        <v>657990.1</v>
      </c>
      <c r="K203" s="26">
        <f t="shared" si="71"/>
        <v>11252.7</v>
      </c>
      <c r="L203" s="26">
        <f t="shared" si="71"/>
        <v>10648.300000000001</v>
      </c>
      <c r="M203" s="26">
        <f t="shared" si="71"/>
        <v>0</v>
      </c>
      <c r="N203" s="33">
        <f t="shared" si="71"/>
        <v>0</v>
      </c>
      <c r="O203" s="191">
        <v>100</v>
      </c>
      <c r="P203" s="26">
        <f t="shared" si="69"/>
        <v>99.90968897984408</v>
      </c>
      <c r="Q203" s="96" t="s">
        <v>254</v>
      </c>
      <c r="R203" s="204">
        <v>100</v>
      </c>
      <c r="S203" s="204">
        <v>99</v>
      </c>
      <c r="T203" s="204">
        <f t="shared" si="68"/>
        <v>99</v>
      </c>
    </row>
    <row r="204" spans="2:20" s="76" customFormat="1" ht="52.5" customHeight="1">
      <c r="B204" s="309"/>
      <c r="C204" s="135" t="s">
        <v>1</v>
      </c>
      <c r="D204" s="24"/>
      <c r="E204" s="26">
        <f>E206+E209+E210</f>
        <v>650</v>
      </c>
      <c r="F204" s="26">
        <f>F206+F209+F210</f>
        <v>500</v>
      </c>
      <c r="G204" s="26">
        <f>SUM(G208:G210)</f>
        <v>0</v>
      </c>
      <c r="H204" s="26">
        <f>SUM(H208:H210)</f>
        <v>0</v>
      </c>
      <c r="I204" s="26">
        <f>SUM(I208:I210)</f>
        <v>0</v>
      </c>
      <c r="J204" s="26">
        <f>SUM(J208:J210)</f>
        <v>0</v>
      </c>
      <c r="K204" s="26">
        <f>SUM(K206:K210)</f>
        <v>650</v>
      </c>
      <c r="L204" s="26">
        <f>SUM(L206:L210)</f>
        <v>500</v>
      </c>
      <c r="M204" s="26">
        <f>SUM(M208:M210)</f>
        <v>0</v>
      </c>
      <c r="N204" s="33">
        <f>SUM(N208:N210)</f>
        <v>0</v>
      </c>
      <c r="O204" s="191">
        <v>100</v>
      </c>
      <c r="P204" s="26">
        <f t="shared" si="69"/>
        <v>76.92307692307693</v>
      </c>
      <c r="Q204" s="56"/>
      <c r="R204" s="93"/>
      <c r="S204" s="93"/>
      <c r="T204" s="93"/>
    </row>
    <row r="205" spans="2:20" s="76" customFormat="1" ht="52.5" customHeight="1">
      <c r="B205" s="310"/>
      <c r="C205" s="135" t="s">
        <v>350</v>
      </c>
      <c r="D205" s="24"/>
      <c r="E205" s="26">
        <f>SUM(E206:E210)</f>
        <v>650</v>
      </c>
      <c r="F205" s="26">
        <f>SUM(F206:F210)</f>
        <v>500</v>
      </c>
      <c r="G205" s="26">
        <f>SUM(G208:G210)</f>
        <v>0</v>
      </c>
      <c r="H205" s="26">
        <f>SUM(H208:H210)</f>
        <v>0</v>
      </c>
      <c r="I205" s="26">
        <f>SUM(I208:I210)</f>
        <v>0</v>
      </c>
      <c r="J205" s="26">
        <f>SUM(J208:J210)</f>
        <v>0</v>
      </c>
      <c r="K205" s="26">
        <f>SUM(K206:K210)</f>
        <v>650</v>
      </c>
      <c r="L205" s="26">
        <f>SUM(L206:L210)</f>
        <v>500</v>
      </c>
      <c r="M205" s="26">
        <f>SUM(M208:M210)</f>
        <v>0</v>
      </c>
      <c r="N205" s="33">
        <f>SUM(N208:N210)</f>
        <v>0</v>
      </c>
      <c r="O205" s="191">
        <v>100</v>
      </c>
      <c r="P205" s="26">
        <f t="shared" si="69"/>
        <v>76.92307692307693</v>
      </c>
      <c r="Q205" s="56"/>
      <c r="R205" s="93"/>
      <c r="S205" s="93"/>
      <c r="T205" s="93"/>
    </row>
    <row r="206" spans="2:20" s="76" customFormat="1" ht="43.5" customHeight="1">
      <c r="B206" s="310"/>
      <c r="C206" s="258" t="s">
        <v>351</v>
      </c>
      <c r="D206" s="260" t="s">
        <v>31</v>
      </c>
      <c r="E206" s="254">
        <f>G208+I208+K206+M208</f>
        <v>620</v>
      </c>
      <c r="F206" s="254">
        <f>H208+J208+L206+N208</f>
        <v>500</v>
      </c>
      <c r="G206" s="254">
        <v>0</v>
      </c>
      <c r="H206" s="254">
        <v>0</v>
      </c>
      <c r="I206" s="254">
        <v>0</v>
      </c>
      <c r="J206" s="254">
        <v>0</v>
      </c>
      <c r="K206" s="252">
        <v>620</v>
      </c>
      <c r="L206" s="252">
        <v>500</v>
      </c>
      <c r="M206" s="254"/>
      <c r="N206" s="254"/>
      <c r="O206" s="252">
        <v>100</v>
      </c>
      <c r="P206" s="252">
        <f>F206/E206*100</f>
        <v>80.64516129032258</v>
      </c>
      <c r="Q206" s="97" t="s">
        <v>255</v>
      </c>
      <c r="R206" s="27">
        <v>5</v>
      </c>
      <c r="S206" s="27">
        <v>0</v>
      </c>
      <c r="T206" s="27">
        <f>S206/R206%</f>
        <v>0</v>
      </c>
    </row>
    <row r="207" spans="2:20" s="76" customFormat="1" ht="61.5" customHeight="1">
      <c r="B207" s="310"/>
      <c r="C207" s="283"/>
      <c r="D207" s="290"/>
      <c r="E207" s="291"/>
      <c r="F207" s="291"/>
      <c r="G207" s="291"/>
      <c r="H207" s="291"/>
      <c r="I207" s="291"/>
      <c r="J207" s="291"/>
      <c r="K207" s="264"/>
      <c r="L207" s="264"/>
      <c r="M207" s="291"/>
      <c r="N207" s="291"/>
      <c r="O207" s="264"/>
      <c r="P207" s="264"/>
      <c r="Q207" s="97" t="s">
        <v>256</v>
      </c>
      <c r="R207" s="27">
        <v>5</v>
      </c>
      <c r="S207" s="27">
        <v>11</v>
      </c>
      <c r="T207" s="27">
        <f>S207/R207%</f>
        <v>220</v>
      </c>
    </row>
    <row r="208" spans="2:20" s="77" customFormat="1" ht="45" customHeight="1">
      <c r="B208" s="310"/>
      <c r="C208" s="259"/>
      <c r="D208" s="261"/>
      <c r="E208" s="255"/>
      <c r="F208" s="255"/>
      <c r="G208" s="255"/>
      <c r="H208" s="255"/>
      <c r="I208" s="255"/>
      <c r="J208" s="255"/>
      <c r="K208" s="253"/>
      <c r="L208" s="253"/>
      <c r="M208" s="255"/>
      <c r="N208" s="255"/>
      <c r="O208" s="253"/>
      <c r="P208" s="253"/>
      <c r="Q208" s="97" t="s">
        <v>257</v>
      </c>
      <c r="R208" s="27">
        <v>1</v>
      </c>
      <c r="S208" s="27">
        <v>1</v>
      </c>
      <c r="T208" s="27">
        <f>S208/R208%</f>
        <v>100</v>
      </c>
    </row>
    <row r="209" spans="2:20" s="77" customFormat="1" ht="83.25" customHeight="1">
      <c r="B209" s="310"/>
      <c r="C209" s="135" t="s">
        <v>352</v>
      </c>
      <c r="D209" s="25"/>
      <c r="E209" s="26">
        <f aca="true" t="shared" si="72" ref="E209:F211">G209+I209+K209+M209</f>
        <v>30</v>
      </c>
      <c r="F209" s="26">
        <f t="shared" si="72"/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30</v>
      </c>
      <c r="L209" s="28">
        <v>0</v>
      </c>
      <c r="M209" s="28"/>
      <c r="N209" s="29"/>
      <c r="O209" s="28">
        <v>100</v>
      </c>
      <c r="P209" s="28">
        <f t="shared" si="69"/>
        <v>0</v>
      </c>
      <c r="Q209" s="97" t="s">
        <v>258</v>
      </c>
      <c r="R209" s="27">
        <v>5</v>
      </c>
      <c r="S209" s="27">
        <v>0</v>
      </c>
      <c r="T209" s="27">
        <f>S209/R209%</f>
        <v>0</v>
      </c>
    </row>
    <row r="210" spans="2:20" s="77" customFormat="1" ht="122.25" customHeight="1">
      <c r="B210" s="310"/>
      <c r="C210" s="138"/>
      <c r="D210" s="47"/>
      <c r="E210" s="136"/>
      <c r="F210" s="136"/>
      <c r="G210" s="92"/>
      <c r="H210" s="92"/>
      <c r="I210" s="92"/>
      <c r="J210" s="92"/>
      <c r="K210" s="92"/>
      <c r="L210" s="92"/>
      <c r="M210" s="92"/>
      <c r="N210" s="50"/>
      <c r="O210" s="92"/>
      <c r="P210" s="92"/>
      <c r="Q210" s="49"/>
      <c r="R210" s="130"/>
      <c r="S210" s="130"/>
      <c r="T210" s="130"/>
    </row>
    <row r="211" spans="2:20" s="76" customFormat="1" ht="72" customHeight="1">
      <c r="B211" s="310"/>
      <c r="C211" s="135" t="s">
        <v>82</v>
      </c>
      <c r="D211" s="172"/>
      <c r="E211" s="173">
        <f t="shared" si="72"/>
        <v>661141.7999999999</v>
      </c>
      <c r="F211" s="173">
        <f t="shared" si="72"/>
        <v>660738.7999999999</v>
      </c>
      <c r="G211" s="173">
        <f>G212</f>
        <v>0</v>
      </c>
      <c r="H211" s="173">
        <f aca="true" t="shared" si="73" ref="H211:N211">H212</f>
        <v>0</v>
      </c>
      <c r="I211" s="173">
        <f t="shared" si="73"/>
        <v>657990.1</v>
      </c>
      <c r="J211" s="26">
        <f t="shared" si="73"/>
        <v>657990.1</v>
      </c>
      <c r="K211" s="26">
        <f t="shared" si="73"/>
        <v>3151.7</v>
      </c>
      <c r="L211" s="26">
        <f t="shared" si="73"/>
        <v>2748.7000000000003</v>
      </c>
      <c r="M211" s="26">
        <f t="shared" si="73"/>
        <v>0</v>
      </c>
      <c r="N211" s="170">
        <f t="shared" si="73"/>
        <v>0</v>
      </c>
      <c r="O211" s="173">
        <v>100</v>
      </c>
      <c r="P211" s="26">
        <f t="shared" si="69"/>
        <v>99.9390448463552</v>
      </c>
      <c r="Q211" s="56"/>
      <c r="R211" s="94"/>
      <c r="S211" s="94"/>
      <c r="T211" s="130"/>
    </row>
    <row r="212" spans="2:20" s="76" customFormat="1" ht="72" customHeight="1">
      <c r="B212" s="310"/>
      <c r="C212" s="135" t="s">
        <v>375</v>
      </c>
      <c r="D212" s="172"/>
      <c r="E212" s="173">
        <f>SUM(E213:E218)</f>
        <v>661141.7999999999</v>
      </c>
      <c r="F212" s="215">
        <f>SUM(F213:F218)</f>
        <v>660738.8</v>
      </c>
      <c r="G212" s="215">
        <f>SUM(G214:G218)</f>
        <v>0</v>
      </c>
      <c r="H212" s="215">
        <f>SUM(H214:H218)</f>
        <v>0</v>
      </c>
      <c r="I212" s="215">
        <f>SUM(I214:I218)</f>
        <v>657990.1</v>
      </c>
      <c r="J212" s="216">
        <f>SUM(J214:J218)</f>
        <v>657990.1</v>
      </c>
      <c r="K212" s="216">
        <f>SUM(K213:K218)</f>
        <v>3151.7</v>
      </c>
      <c r="L212" s="216">
        <f>SUM(L213:L218)</f>
        <v>2748.7000000000003</v>
      </c>
      <c r="M212" s="216">
        <f>SUM(M214:M218)</f>
        <v>0</v>
      </c>
      <c r="N212" s="170">
        <f>SUM(N214:N218)</f>
        <v>0</v>
      </c>
      <c r="O212" s="26">
        <v>100</v>
      </c>
      <c r="P212" s="26">
        <f t="shared" si="69"/>
        <v>99.93904484635522</v>
      </c>
      <c r="Q212" s="56"/>
      <c r="R212" s="94"/>
      <c r="S212" s="94"/>
      <c r="T212" s="130"/>
    </row>
    <row r="213" spans="2:20" s="76" customFormat="1" ht="72" customHeight="1">
      <c r="B213" s="310"/>
      <c r="C213" s="258" t="s">
        <v>374</v>
      </c>
      <c r="D213" s="265"/>
      <c r="E213" s="254">
        <f>G214+I214+K213+M214</f>
        <v>50</v>
      </c>
      <c r="F213" s="262">
        <f>H214+J214+L213+N214</f>
        <v>0</v>
      </c>
      <c r="G213" s="262">
        <v>0</v>
      </c>
      <c r="H213" s="262">
        <v>0</v>
      </c>
      <c r="I213" s="262">
        <v>0</v>
      </c>
      <c r="J213" s="262">
        <v>0</v>
      </c>
      <c r="K213" s="250">
        <v>50</v>
      </c>
      <c r="L213" s="250">
        <v>0</v>
      </c>
      <c r="M213" s="262"/>
      <c r="N213" s="254"/>
      <c r="O213" s="252">
        <v>100</v>
      </c>
      <c r="P213" s="252">
        <f>F213/E213*100</f>
        <v>0</v>
      </c>
      <c r="Q213" s="97" t="s">
        <v>259</v>
      </c>
      <c r="R213" s="204">
        <v>1</v>
      </c>
      <c r="S213" s="204">
        <v>1</v>
      </c>
      <c r="T213" s="27">
        <f>S213/R213%</f>
        <v>100</v>
      </c>
    </row>
    <row r="214" spans="2:20" s="77" customFormat="1" ht="62.25" customHeight="1">
      <c r="B214" s="310"/>
      <c r="C214" s="259"/>
      <c r="D214" s="266"/>
      <c r="E214" s="255"/>
      <c r="F214" s="263"/>
      <c r="G214" s="263"/>
      <c r="H214" s="263"/>
      <c r="I214" s="263"/>
      <c r="J214" s="263"/>
      <c r="K214" s="251"/>
      <c r="L214" s="251"/>
      <c r="M214" s="263"/>
      <c r="N214" s="255"/>
      <c r="O214" s="253"/>
      <c r="P214" s="253"/>
      <c r="Q214" s="97" t="s">
        <v>260</v>
      </c>
      <c r="R214" s="27">
        <v>5</v>
      </c>
      <c r="S214" s="27">
        <v>1</v>
      </c>
      <c r="T214" s="27">
        <f>S214/R214%</f>
        <v>20</v>
      </c>
    </row>
    <row r="215" spans="2:20" s="77" customFormat="1" ht="82.5" customHeight="1">
      <c r="B215" s="310"/>
      <c r="C215" s="135" t="s">
        <v>349</v>
      </c>
      <c r="D215" s="25"/>
      <c r="E215" s="26">
        <f aca="true" t="shared" si="74" ref="E215:F222">G215+I215+K215+M215</f>
        <v>660141.7999999999</v>
      </c>
      <c r="F215" s="26">
        <f t="shared" si="74"/>
        <v>660082.9</v>
      </c>
      <c r="G215" s="28">
        <v>0</v>
      </c>
      <c r="H215" s="28">
        <v>0</v>
      </c>
      <c r="I215" s="28">
        <v>657990.1</v>
      </c>
      <c r="J215" s="28">
        <v>657990.1</v>
      </c>
      <c r="K215" s="28">
        <v>2151.7</v>
      </c>
      <c r="L215" s="28">
        <v>2092.8</v>
      </c>
      <c r="M215" s="28"/>
      <c r="N215" s="29"/>
      <c r="O215" s="28">
        <v>0</v>
      </c>
      <c r="P215" s="28">
        <f t="shared" si="69"/>
        <v>99.99107767452388</v>
      </c>
      <c r="Q215" s="97" t="s">
        <v>261</v>
      </c>
      <c r="R215" s="27">
        <v>1</v>
      </c>
      <c r="S215" s="27">
        <v>1</v>
      </c>
      <c r="T215" s="27">
        <f>S215/R215%</f>
        <v>100</v>
      </c>
    </row>
    <row r="216" spans="2:20" s="77" customFormat="1" ht="49.5" customHeight="1">
      <c r="B216" s="310"/>
      <c r="C216" s="135" t="s">
        <v>348</v>
      </c>
      <c r="D216" s="25"/>
      <c r="E216" s="26">
        <f t="shared" si="74"/>
        <v>880</v>
      </c>
      <c r="F216" s="26">
        <f t="shared" si="74"/>
        <v>655.9</v>
      </c>
      <c r="G216" s="28">
        <v>0</v>
      </c>
      <c r="H216" s="28">
        <v>0</v>
      </c>
      <c r="I216" s="28">
        <v>0</v>
      </c>
      <c r="J216" s="28">
        <v>0</v>
      </c>
      <c r="K216" s="28">
        <v>880</v>
      </c>
      <c r="L216" s="28">
        <v>655.9</v>
      </c>
      <c r="M216" s="28"/>
      <c r="N216" s="29"/>
      <c r="O216" s="28">
        <v>100</v>
      </c>
      <c r="P216" s="28">
        <f t="shared" si="69"/>
        <v>74.5340909090909</v>
      </c>
      <c r="Q216" s="97" t="s">
        <v>262</v>
      </c>
      <c r="R216" s="27">
        <v>50</v>
      </c>
      <c r="S216" s="27">
        <v>59</v>
      </c>
      <c r="T216" s="27">
        <f>S216/R216%</f>
        <v>118</v>
      </c>
    </row>
    <row r="217" spans="2:20" s="77" customFormat="1" ht="48" customHeight="1" thickBot="1">
      <c r="B217" s="311"/>
      <c r="C217" s="135" t="s">
        <v>83</v>
      </c>
      <c r="D217" s="25"/>
      <c r="E217" s="26">
        <f t="shared" si="74"/>
        <v>70</v>
      </c>
      <c r="F217" s="26">
        <f t="shared" si="74"/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70</v>
      </c>
      <c r="L217" s="28">
        <v>0</v>
      </c>
      <c r="M217" s="28"/>
      <c r="N217" s="29"/>
      <c r="O217" s="28">
        <v>100</v>
      </c>
      <c r="P217" s="28">
        <f t="shared" si="69"/>
        <v>0</v>
      </c>
      <c r="Q217" s="97" t="s">
        <v>263</v>
      </c>
      <c r="R217" s="205">
        <v>10</v>
      </c>
      <c r="S217" s="205">
        <v>0</v>
      </c>
      <c r="T217" s="27">
        <f>S217/R217%</f>
        <v>0</v>
      </c>
    </row>
    <row r="218" spans="2:20" s="77" customFormat="1" ht="65.25" customHeight="1">
      <c r="B218" s="149"/>
      <c r="C218" s="135" t="s">
        <v>347</v>
      </c>
      <c r="D218" s="30"/>
      <c r="E218" s="26">
        <f aca="true" t="shared" si="75" ref="E218:F221">G218+I218+K218+M218</f>
        <v>0</v>
      </c>
      <c r="F218" s="26">
        <f t="shared" si="75"/>
        <v>0</v>
      </c>
      <c r="G218" s="150">
        <v>0</v>
      </c>
      <c r="H218" s="150">
        <v>0</v>
      </c>
      <c r="I218" s="150">
        <v>0</v>
      </c>
      <c r="J218" s="28">
        <v>0</v>
      </c>
      <c r="K218" s="28">
        <v>0</v>
      </c>
      <c r="L218" s="28">
        <v>0</v>
      </c>
      <c r="M218" s="28"/>
      <c r="N218" s="152"/>
      <c r="O218" s="28">
        <v>0</v>
      </c>
      <c r="P218" s="28" t="e">
        <f>F218/E218*100</f>
        <v>#DIV/0!</v>
      </c>
      <c r="Q218" s="90"/>
      <c r="R218" s="100"/>
      <c r="S218" s="100"/>
      <c r="T218" s="130"/>
    </row>
    <row r="219" spans="2:20" s="77" customFormat="1" ht="59.25" customHeight="1">
      <c r="B219" s="149"/>
      <c r="C219" s="135" t="s">
        <v>67</v>
      </c>
      <c r="D219" s="30"/>
      <c r="E219" s="26">
        <f>E220</f>
        <v>7451</v>
      </c>
      <c r="F219" s="26">
        <f>F220</f>
        <v>7399.6</v>
      </c>
      <c r="G219" s="31">
        <f>G221</f>
        <v>0</v>
      </c>
      <c r="H219" s="31">
        <f aca="true" t="shared" si="76" ref="H219:N219">H221</f>
        <v>0</v>
      </c>
      <c r="I219" s="31">
        <f t="shared" si="76"/>
        <v>0</v>
      </c>
      <c r="J219" s="26">
        <f t="shared" si="76"/>
        <v>0</v>
      </c>
      <c r="K219" s="26">
        <f t="shared" si="76"/>
        <v>7451</v>
      </c>
      <c r="L219" s="26">
        <f t="shared" si="76"/>
        <v>7399.6</v>
      </c>
      <c r="M219" s="26">
        <f t="shared" si="76"/>
        <v>0</v>
      </c>
      <c r="N219" s="103">
        <f t="shared" si="76"/>
        <v>0</v>
      </c>
      <c r="O219" s="26">
        <v>100</v>
      </c>
      <c r="P219" s="26">
        <f>F219/E219*100</f>
        <v>99.31015971010602</v>
      </c>
      <c r="Q219" s="90"/>
      <c r="R219" s="100"/>
      <c r="S219" s="100"/>
      <c r="T219" s="130"/>
    </row>
    <row r="220" spans="2:20" s="77" customFormat="1" ht="115.5" customHeight="1">
      <c r="B220" s="149"/>
      <c r="C220" s="135" t="s">
        <v>346</v>
      </c>
      <c r="D220" s="30"/>
      <c r="E220" s="26">
        <f>G220+I220+K220+M220</f>
        <v>7451</v>
      </c>
      <c r="F220" s="26">
        <f>H220+J220+L220+N220</f>
        <v>7399.6</v>
      </c>
      <c r="G220" s="150">
        <f>G221</f>
        <v>0</v>
      </c>
      <c r="H220" s="150">
        <f aca="true" t="shared" si="77" ref="H220:M220">H221</f>
        <v>0</v>
      </c>
      <c r="I220" s="150">
        <f t="shared" si="77"/>
        <v>0</v>
      </c>
      <c r="J220" s="150">
        <f t="shared" si="77"/>
        <v>0</v>
      </c>
      <c r="K220" s="150">
        <f t="shared" si="77"/>
        <v>7451</v>
      </c>
      <c r="L220" s="150">
        <f t="shared" si="77"/>
        <v>7399.6</v>
      </c>
      <c r="M220" s="150">
        <f t="shared" si="77"/>
        <v>0</v>
      </c>
      <c r="N220" s="152"/>
      <c r="O220" s="28">
        <v>100</v>
      </c>
      <c r="P220" s="28">
        <f>F220/E220*100</f>
        <v>99.31015971010602</v>
      </c>
      <c r="Q220" s="97" t="s">
        <v>264</v>
      </c>
      <c r="R220" s="178">
        <v>7451</v>
      </c>
      <c r="S220" s="178">
        <v>7399.6</v>
      </c>
      <c r="T220" s="27">
        <f>S220/R220*100</f>
        <v>99.31015971010602</v>
      </c>
    </row>
    <row r="221" spans="2:20" s="77" customFormat="1" ht="117" customHeight="1">
      <c r="B221" s="149"/>
      <c r="C221" s="135" t="s">
        <v>345</v>
      </c>
      <c r="D221" s="30"/>
      <c r="E221" s="26">
        <f t="shared" si="75"/>
        <v>7451</v>
      </c>
      <c r="F221" s="26">
        <f t="shared" si="75"/>
        <v>7399.6</v>
      </c>
      <c r="G221" s="150">
        <v>0</v>
      </c>
      <c r="H221" s="150">
        <v>0</v>
      </c>
      <c r="I221" s="150">
        <v>0</v>
      </c>
      <c r="J221" s="28">
        <v>0</v>
      </c>
      <c r="K221" s="28">
        <v>7451</v>
      </c>
      <c r="L221" s="28">
        <v>7399.6</v>
      </c>
      <c r="M221" s="28"/>
      <c r="N221" s="152"/>
      <c r="O221" s="28">
        <v>100</v>
      </c>
      <c r="P221" s="28">
        <f>F221/E221*100</f>
        <v>99.31015971010602</v>
      </c>
      <c r="Q221" s="90"/>
      <c r="R221" s="100"/>
      <c r="S221" s="100"/>
      <c r="T221" s="130"/>
    </row>
    <row r="222" spans="2:20" s="46" customFormat="1" ht="140.25" customHeight="1">
      <c r="B222" s="312">
        <v>9</v>
      </c>
      <c r="C222" s="301" t="s">
        <v>78</v>
      </c>
      <c r="D222" s="265" t="s">
        <v>75</v>
      </c>
      <c r="E222" s="254">
        <f t="shared" si="74"/>
        <v>328051.89</v>
      </c>
      <c r="F222" s="254">
        <f t="shared" si="74"/>
        <v>256336.58000000002</v>
      </c>
      <c r="G222" s="254">
        <f aca="true" t="shared" si="78" ref="G222:N222">G226+G236+G243+G247</f>
        <v>21625.29</v>
      </c>
      <c r="H222" s="254">
        <f t="shared" si="78"/>
        <v>21294.95</v>
      </c>
      <c r="I222" s="254">
        <f t="shared" si="78"/>
        <v>200611.8</v>
      </c>
      <c r="J222" s="292">
        <f t="shared" si="78"/>
        <v>139204.17</v>
      </c>
      <c r="K222" s="292">
        <f t="shared" si="78"/>
        <v>105814.8</v>
      </c>
      <c r="L222" s="292">
        <f t="shared" si="78"/>
        <v>95837.46</v>
      </c>
      <c r="M222" s="292">
        <f t="shared" si="78"/>
        <v>0</v>
      </c>
      <c r="N222" s="270">
        <f t="shared" si="78"/>
        <v>0</v>
      </c>
      <c r="O222" s="254">
        <v>100</v>
      </c>
      <c r="P222" s="254">
        <f t="shared" si="69"/>
        <v>78.13903465089014</v>
      </c>
      <c r="Q222" s="95" t="s">
        <v>86</v>
      </c>
      <c r="R222" s="27" t="s">
        <v>3</v>
      </c>
      <c r="S222" s="27">
        <v>0</v>
      </c>
      <c r="T222" s="27">
        <v>100</v>
      </c>
    </row>
    <row r="223" spans="2:20" s="46" customFormat="1" ht="127.5" customHeight="1">
      <c r="B223" s="313"/>
      <c r="C223" s="302"/>
      <c r="D223" s="304"/>
      <c r="E223" s="291"/>
      <c r="F223" s="291"/>
      <c r="G223" s="291"/>
      <c r="H223" s="291"/>
      <c r="I223" s="291"/>
      <c r="J223" s="292"/>
      <c r="K223" s="292"/>
      <c r="L223" s="292"/>
      <c r="M223" s="292"/>
      <c r="N223" s="271"/>
      <c r="O223" s="291"/>
      <c r="P223" s="291"/>
      <c r="Q223" s="95" t="s">
        <v>87</v>
      </c>
      <c r="R223" s="27" t="s">
        <v>4</v>
      </c>
      <c r="S223" s="27">
        <v>3.8</v>
      </c>
      <c r="T223" s="27">
        <v>100</v>
      </c>
    </row>
    <row r="224" spans="2:20" s="46" customFormat="1" ht="75.75" customHeight="1">
      <c r="B224" s="313"/>
      <c r="C224" s="302"/>
      <c r="D224" s="304"/>
      <c r="E224" s="291"/>
      <c r="F224" s="291"/>
      <c r="G224" s="291"/>
      <c r="H224" s="291"/>
      <c r="I224" s="291"/>
      <c r="J224" s="292"/>
      <c r="K224" s="292"/>
      <c r="L224" s="292"/>
      <c r="M224" s="292"/>
      <c r="N224" s="271"/>
      <c r="O224" s="291"/>
      <c r="P224" s="291"/>
      <c r="Q224" s="260" t="s">
        <v>88</v>
      </c>
      <c r="R224" s="256" t="s">
        <v>89</v>
      </c>
      <c r="S224" s="418">
        <v>1.53</v>
      </c>
      <c r="T224" s="256">
        <v>100.7</v>
      </c>
    </row>
    <row r="225" spans="2:20" s="46" customFormat="1" ht="51" customHeight="1">
      <c r="B225" s="314"/>
      <c r="C225" s="303"/>
      <c r="D225" s="266"/>
      <c r="E225" s="255"/>
      <c r="F225" s="255"/>
      <c r="G225" s="255"/>
      <c r="H225" s="255"/>
      <c r="I225" s="255"/>
      <c r="J225" s="292"/>
      <c r="K225" s="292"/>
      <c r="L225" s="292"/>
      <c r="M225" s="292"/>
      <c r="N225" s="272"/>
      <c r="O225" s="255"/>
      <c r="P225" s="255"/>
      <c r="Q225" s="261"/>
      <c r="R225" s="257"/>
      <c r="S225" s="419"/>
      <c r="T225" s="257"/>
    </row>
    <row r="226" spans="2:20" s="46" customFormat="1" ht="67.5" customHeight="1">
      <c r="B226" s="294"/>
      <c r="C226" s="135" t="s">
        <v>283</v>
      </c>
      <c r="D226" s="24"/>
      <c r="E226" s="26">
        <f aca="true" t="shared" si="79" ref="E226:F250">G226+I226+K226+M226</f>
        <v>354</v>
      </c>
      <c r="F226" s="26">
        <f t="shared" si="79"/>
        <v>25.74</v>
      </c>
      <c r="G226" s="26">
        <f>G227+G228+G230+G231+G232+G233+G235</f>
        <v>0</v>
      </c>
      <c r="H226" s="26">
        <f>H227+H228+H230+H231+H232+H233+H235</f>
        <v>0</v>
      </c>
      <c r="I226" s="26">
        <f>I227+I228+I230+I231+I232+I233+I235</f>
        <v>0</v>
      </c>
      <c r="J226" s="26">
        <f>J227+J228+J230+J231+J232+J233+J235</f>
        <v>0</v>
      </c>
      <c r="K226" s="26">
        <f>K227+K228+K229+K231+K232+K233+K235</f>
        <v>354</v>
      </c>
      <c r="L226" s="26">
        <f>L227+L228+L229+L231+L232+L233+L235</f>
        <v>25.74</v>
      </c>
      <c r="M226" s="26">
        <f>M227+M228+M230+M231+M232+M233+M235</f>
        <v>0</v>
      </c>
      <c r="N226" s="33">
        <f>N227+N228+N230+N231+N232+N233+N235</f>
        <v>0</v>
      </c>
      <c r="O226" s="26">
        <v>100</v>
      </c>
      <c r="P226" s="26">
        <f aca="true" t="shared" si="80" ref="P226:P233">F226/E226*100</f>
        <v>7.271186440677965</v>
      </c>
      <c r="Q226" s="49"/>
      <c r="R226" s="130"/>
      <c r="S226" s="130"/>
      <c r="T226" s="130"/>
    </row>
    <row r="227" spans="2:20" s="46" customFormat="1" ht="141.75">
      <c r="B227" s="295"/>
      <c r="C227" s="139" t="s">
        <v>322</v>
      </c>
      <c r="D227" s="25"/>
      <c r="E227" s="26">
        <f t="shared" si="79"/>
        <v>0</v>
      </c>
      <c r="F227" s="26">
        <f t="shared" si="79"/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9">
        <v>0</v>
      </c>
      <c r="O227" s="28">
        <v>100</v>
      </c>
      <c r="P227" s="26" t="e">
        <f t="shared" si="80"/>
        <v>#DIV/0!</v>
      </c>
      <c r="Q227" s="95" t="s">
        <v>90</v>
      </c>
      <c r="R227" s="27" t="s">
        <v>91</v>
      </c>
      <c r="S227" s="27" t="s">
        <v>92</v>
      </c>
      <c r="T227" s="27" t="s">
        <v>92</v>
      </c>
    </row>
    <row r="228" spans="2:20" s="46" customFormat="1" ht="92.25" customHeight="1">
      <c r="B228" s="295"/>
      <c r="C228" s="139" t="s">
        <v>321</v>
      </c>
      <c r="D228" s="25"/>
      <c r="E228" s="26">
        <f t="shared" si="79"/>
        <v>0</v>
      </c>
      <c r="F228" s="26">
        <f t="shared" si="79"/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9">
        <v>0</v>
      </c>
      <c r="O228" s="28">
        <v>100</v>
      </c>
      <c r="P228" s="26" t="e">
        <f t="shared" si="80"/>
        <v>#DIV/0!</v>
      </c>
      <c r="Q228" s="96" t="s">
        <v>93</v>
      </c>
      <c r="R228" s="27" t="s">
        <v>91</v>
      </c>
      <c r="S228" s="27" t="s">
        <v>92</v>
      </c>
      <c r="T228" s="27" t="s">
        <v>92</v>
      </c>
    </row>
    <row r="229" spans="2:20" s="46" customFormat="1" ht="370.5" customHeight="1">
      <c r="B229" s="295"/>
      <c r="C229" s="345" t="s">
        <v>320</v>
      </c>
      <c r="D229" s="260"/>
      <c r="E229" s="254">
        <f>G230+I230+K229+M230</f>
        <v>0</v>
      </c>
      <c r="F229" s="254">
        <f>H230+J230+L229+N230</f>
        <v>0</v>
      </c>
      <c r="G229" s="252">
        <v>0</v>
      </c>
      <c r="H229" s="252">
        <v>0</v>
      </c>
      <c r="I229" s="252">
        <v>0</v>
      </c>
      <c r="J229" s="252">
        <v>0</v>
      </c>
      <c r="K229" s="252">
        <v>0</v>
      </c>
      <c r="L229" s="252">
        <v>0</v>
      </c>
      <c r="M229" s="252">
        <v>0</v>
      </c>
      <c r="N229" s="252">
        <v>0</v>
      </c>
      <c r="O229" s="252">
        <v>100</v>
      </c>
      <c r="P229" s="254" t="e">
        <f>F229/E229*100</f>
        <v>#DIV/0!</v>
      </c>
      <c r="Q229" s="176" t="s">
        <v>95</v>
      </c>
      <c r="R229" s="27" t="s">
        <v>96</v>
      </c>
      <c r="S229" s="96" t="s">
        <v>324</v>
      </c>
      <c r="T229" s="130"/>
    </row>
    <row r="230" spans="2:20" s="46" customFormat="1" ht="113.25" customHeight="1">
      <c r="B230" s="295"/>
      <c r="C230" s="346"/>
      <c r="D230" s="261"/>
      <c r="E230" s="255"/>
      <c r="F230" s="255"/>
      <c r="G230" s="253"/>
      <c r="H230" s="253"/>
      <c r="I230" s="253"/>
      <c r="J230" s="253"/>
      <c r="K230" s="253"/>
      <c r="L230" s="253"/>
      <c r="M230" s="253"/>
      <c r="N230" s="253"/>
      <c r="O230" s="253"/>
      <c r="P230" s="255"/>
      <c r="Q230" s="96" t="s">
        <v>94</v>
      </c>
      <c r="R230" s="27" t="s">
        <v>323</v>
      </c>
      <c r="S230" s="175">
        <v>44193</v>
      </c>
      <c r="T230" s="27" t="s">
        <v>92</v>
      </c>
    </row>
    <row r="231" spans="2:20" s="46" customFormat="1" ht="105.75" customHeight="1">
      <c r="B231" s="295"/>
      <c r="C231" s="139" t="s">
        <v>319</v>
      </c>
      <c r="D231" s="25"/>
      <c r="E231" s="26">
        <f t="shared" si="79"/>
        <v>328</v>
      </c>
      <c r="F231" s="26">
        <f t="shared" si="79"/>
        <v>0</v>
      </c>
      <c r="G231" s="28">
        <v>0</v>
      </c>
      <c r="H231" s="28">
        <v>0</v>
      </c>
      <c r="I231" s="28">
        <v>0</v>
      </c>
      <c r="J231" s="28">
        <v>0</v>
      </c>
      <c r="K231" s="174">
        <v>328</v>
      </c>
      <c r="L231" s="28">
        <v>0</v>
      </c>
      <c r="M231" s="28"/>
      <c r="N231" s="29"/>
      <c r="O231" s="28">
        <v>100</v>
      </c>
      <c r="P231" s="28">
        <f t="shared" si="80"/>
        <v>0</v>
      </c>
      <c r="Q231" s="97" t="s">
        <v>97</v>
      </c>
      <c r="R231" s="27" t="s">
        <v>98</v>
      </c>
      <c r="S231" s="27">
        <v>0.02</v>
      </c>
      <c r="T231" s="27" t="s">
        <v>92</v>
      </c>
    </row>
    <row r="232" spans="2:20" s="46" customFormat="1" ht="162" customHeight="1">
      <c r="B232" s="295"/>
      <c r="C232" s="135" t="s">
        <v>318</v>
      </c>
      <c r="D232" s="25"/>
      <c r="E232" s="26">
        <f t="shared" si="79"/>
        <v>26</v>
      </c>
      <c r="F232" s="26">
        <f t="shared" si="79"/>
        <v>25.74</v>
      </c>
      <c r="G232" s="28">
        <v>0</v>
      </c>
      <c r="H232" s="28">
        <v>0</v>
      </c>
      <c r="I232" s="28">
        <v>0</v>
      </c>
      <c r="J232" s="28">
        <v>0</v>
      </c>
      <c r="K232" s="28">
        <v>26</v>
      </c>
      <c r="L232" s="28">
        <v>25.74</v>
      </c>
      <c r="M232" s="28"/>
      <c r="N232" s="29"/>
      <c r="O232" s="28">
        <v>100</v>
      </c>
      <c r="P232" s="28">
        <f t="shared" si="80"/>
        <v>99</v>
      </c>
      <c r="Q232" s="95" t="s">
        <v>54</v>
      </c>
      <c r="R232" s="27" t="s">
        <v>99</v>
      </c>
      <c r="S232" s="177">
        <v>0.002</v>
      </c>
      <c r="T232" s="27" t="s">
        <v>92</v>
      </c>
    </row>
    <row r="233" spans="2:20" s="46" customFormat="1" ht="180" customHeight="1">
      <c r="B233" s="295"/>
      <c r="C233" s="139" t="s">
        <v>317</v>
      </c>
      <c r="D233" s="25"/>
      <c r="E233" s="26">
        <f t="shared" si="79"/>
        <v>0</v>
      </c>
      <c r="F233" s="26">
        <f t="shared" si="79"/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9">
        <v>0</v>
      </c>
      <c r="O233" s="28">
        <v>100</v>
      </c>
      <c r="P233" s="28" t="e">
        <f t="shared" si="80"/>
        <v>#DIV/0!</v>
      </c>
      <c r="Q233" s="96" t="s">
        <v>100</v>
      </c>
      <c r="R233" s="27">
        <v>100</v>
      </c>
      <c r="S233" s="27">
        <v>100</v>
      </c>
      <c r="T233" s="27">
        <v>100</v>
      </c>
    </row>
    <row r="234" spans="2:20" s="46" customFormat="1" ht="96.75" customHeight="1">
      <c r="B234" s="295"/>
      <c r="C234" s="345" t="s">
        <v>316</v>
      </c>
      <c r="D234" s="260"/>
      <c r="E234" s="254">
        <f>G235+I235+K235+M235</f>
        <v>0</v>
      </c>
      <c r="F234" s="254">
        <f>H235+J235+L235+N235</f>
        <v>0</v>
      </c>
      <c r="G234" s="252">
        <v>0</v>
      </c>
      <c r="H234" s="252">
        <v>0</v>
      </c>
      <c r="I234" s="252">
        <v>0</v>
      </c>
      <c r="J234" s="252">
        <v>0</v>
      </c>
      <c r="K234" s="252">
        <v>0</v>
      </c>
      <c r="L234" s="252">
        <v>0</v>
      </c>
      <c r="M234" s="252">
        <v>0</v>
      </c>
      <c r="N234" s="252">
        <v>0</v>
      </c>
      <c r="O234" s="252">
        <v>100</v>
      </c>
      <c r="P234" s="252" t="e">
        <f>F234/E234*100</f>
        <v>#DIV/0!</v>
      </c>
      <c r="Q234" s="97" t="s">
        <v>102</v>
      </c>
      <c r="R234" s="27">
        <v>100</v>
      </c>
      <c r="S234" s="27">
        <v>100</v>
      </c>
      <c r="T234" s="27">
        <v>100</v>
      </c>
    </row>
    <row r="235" spans="2:20" s="46" customFormat="1" ht="110.25">
      <c r="B235" s="295"/>
      <c r="C235" s="346"/>
      <c r="D235" s="261"/>
      <c r="E235" s="255"/>
      <c r="F235" s="255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97" t="s">
        <v>101</v>
      </c>
      <c r="R235" s="27">
        <v>2</v>
      </c>
      <c r="S235" s="27">
        <v>2</v>
      </c>
      <c r="T235" s="27">
        <v>100</v>
      </c>
    </row>
    <row r="236" spans="2:20" s="46" customFormat="1" ht="125.25" customHeight="1">
      <c r="B236" s="295"/>
      <c r="C236" s="135" t="s">
        <v>21</v>
      </c>
      <c r="D236" s="24"/>
      <c r="E236" s="26">
        <f t="shared" si="79"/>
        <v>32381</v>
      </c>
      <c r="F236" s="26">
        <f t="shared" si="79"/>
        <v>32381</v>
      </c>
      <c r="G236" s="26">
        <f aca="true" t="shared" si="81" ref="G236:N236">G237+G238+G240+G241</f>
        <v>0</v>
      </c>
      <c r="H236" s="26">
        <f t="shared" si="81"/>
        <v>0</v>
      </c>
      <c r="I236" s="26">
        <f t="shared" si="81"/>
        <v>11104</v>
      </c>
      <c r="J236" s="26">
        <f t="shared" si="81"/>
        <v>11104</v>
      </c>
      <c r="K236" s="26">
        <f t="shared" si="81"/>
        <v>21277</v>
      </c>
      <c r="L236" s="26">
        <f t="shared" si="81"/>
        <v>21277</v>
      </c>
      <c r="M236" s="26">
        <f t="shared" si="81"/>
        <v>0</v>
      </c>
      <c r="N236" s="33">
        <f t="shared" si="81"/>
        <v>0</v>
      </c>
      <c r="O236" s="26">
        <v>100</v>
      </c>
      <c r="P236" s="26">
        <f>F236/E236*100</f>
        <v>100</v>
      </c>
      <c r="Q236" s="98"/>
      <c r="R236" s="130"/>
      <c r="S236" s="130"/>
      <c r="T236" s="130"/>
    </row>
    <row r="237" spans="2:20" s="46" customFormat="1" ht="153.75" customHeight="1">
      <c r="B237" s="295"/>
      <c r="C237" s="139" t="s">
        <v>315</v>
      </c>
      <c r="D237" s="25"/>
      <c r="E237" s="26">
        <f t="shared" si="79"/>
        <v>0</v>
      </c>
      <c r="F237" s="26">
        <f t="shared" si="79"/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9">
        <v>0</v>
      </c>
      <c r="O237" s="28">
        <v>100</v>
      </c>
      <c r="P237" s="28" t="e">
        <f>F237/E237*100</f>
        <v>#DIV/0!</v>
      </c>
      <c r="Q237" s="96" t="s">
        <v>103</v>
      </c>
      <c r="R237" s="27" t="s">
        <v>91</v>
      </c>
      <c r="S237" s="27" t="s">
        <v>91</v>
      </c>
      <c r="T237" s="27" t="s">
        <v>92</v>
      </c>
    </row>
    <row r="238" spans="2:20" s="46" customFormat="1" ht="129.75" customHeight="1">
      <c r="B238" s="295"/>
      <c r="C238" s="258" t="s">
        <v>314</v>
      </c>
      <c r="D238" s="260"/>
      <c r="E238" s="254">
        <f t="shared" si="79"/>
        <v>21881</v>
      </c>
      <c r="F238" s="254">
        <f t="shared" si="79"/>
        <v>21881</v>
      </c>
      <c r="G238" s="252">
        <v>0</v>
      </c>
      <c r="H238" s="252">
        <v>0</v>
      </c>
      <c r="I238" s="252">
        <v>11104</v>
      </c>
      <c r="J238" s="252">
        <v>11104</v>
      </c>
      <c r="K238" s="252">
        <v>10777</v>
      </c>
      <c r="L238" s="252">
        <v>10777</v>
      </c>
      <c r="M238" s="252"/>
      <c r="N238" s="252"/>
      <c r="O238" s="252">
        <v>100</v>
      </c>
      <c r="P238" s="252">
        <f>F238/E238*100</f>
        <v>100</v>
      </c>
      <c r="Q238" s="97" t="s">
        <v>104</v>
      </c>
      <c r="R238" s="27" t="s">
        <v>105</v>
      </c>
      <c r="S238" s="27">
        <v>1.53</v>
      </c>
      <c r="T238" s="27">
        <v>100.7</v>
      </c>
    </row>
    <row r="239" spans="2:20" s="46" customFormat="1" ht="195" customHeight="1">
      <c r="B239" s="295"/>
      <c r="C239" s="259"/>
      <c r="D239" s="261"/>
      <c r="E239" s="255"/>
      <c r="F239" s="255"/>
      <c r="G239" s="253"/>
      <c r="H239" s="253"/>
      <c r="I239" s="253"/>
      <c r="J239" s="253"/>
      <c r="K239" s="253"/>
      <c r="L239" s="253"/>
      <c r="M239" s="253"/>
      <c r="N239" s="253"/>
      <c r="O239" s="253"/>
      <c r="P239" s="253"/>
      <c r="Q239" s="96" t="s">
        <v>106</v>
      </c>
      <c r="R239" s="27">
        <v>100</v>
      </c>
      <c r="S239" s="27">
        <v>100</v>
      </c>
      <c r="T239" s="27">
        <v>100</v>
      </c>
    </row>
    <row r="240" spans="2:20" s="46" customFormat="1" ht="159.75" customHeight="1">
      <c r="B240" s="295"/>
      <c r="C240" s="135" t="s">
        <v>313</v>
      </c>
      <c r="D240" s="25"/>
      <c r="E240" s="26">
        <f t="shared" si="79"/>
        <v>10500</v>
      </c>
      <c r="F240" s="26">
        <f t="shared" si="79"/>
        <v>10500</v>
      </c>
      <c r="G240" s="28"/>
      <c r="H240" s="28"/>
      <c r="I240" s="28"/>
      <c r="J240" s="28"/>
      <c r="K240" s="28">
        <v>10500</v>
      </c>
      <c r="L240" s="28">
        <v>10500</v>
      </c>
      <c r="M240" s="28"/>
      <c r="N240" s="29"/>
      <c r="O240" s="28">
        <v>100</v>
      </c>
      <c r="P240" s="28">
        <f>F240/E240*100</f>
        <v>100</v>
      </c>
      <c r="Q240" s="96" t="s">
        <v>107</v>
      </c>
      <c r="R240" s="27">
        <v>100</v>
      </c>
      <c r="S240" s="27">
        <v>100</v>
      </c>
      <c r="T240" s="27">
        <f>S240/R240*100</f>
        <v>100</v>
      </c>
    </row>
    <row r="241" spans="2:20" s="46" customFormat="1" ht="191.25" customHeight="1">
      <c r="B241" s="295"/>
      <c r="C241" s="140" t="s">
        <v>312</v>
      </c>
      <c r="D241" s="32"/>
      <c r="E241" s="26">
        <f t="shared" si="79"/>
        <v>0</v>
      </c>
      <c r="F241" s="26">
        <f t="shared" si="79"/>
        <v>0</v>
      </c>
      <c r="G241" s="34">
        <v>0</v>
      </c>
      <c r="H241" s="34">
        <v>0</v>
      </c>
      <c r="I241" s="34">
        <v>0</v>
      </c>
      <c r="J241" s="28">
        <v>0</v>
      </c>
      <c r="K241" s="28">
        <v>0</v>
      </c>
      <c r="L241" s="28">
        <v>0</v>
      </c>
      <c r="M241" s="28">
        <v>0</v>
      </c>
      <c r="N241" s="36">
        <v>0</v>
      </c>
      <c r="O241" s="34"/>
      <c r="P241" s="26"/>
      <c r="Q241" s="96" t="s">
        <v>108</v>
      </c>
      <c r="R241" s="35">
        <v>0</v>
      </c>
      <c r="S241" s="35">
        <v>0</v>
      </c>
      <c r="T241" s="27">
        <v>100</v>
      </c>
    </row>
    <row r="242" spans="2:20" s="46" customFormat="1" ht="127.5" customHeight="1">
      <c r="B242" s="295"/>
      <c r="C242" s="140" t="s">
        <v>311</v>
      </c>
      <c r="D242" s="32"/>
      <c r="E242" s="26">
        <f>G242+I242+K242+M242</f>
        <v>0</v>
      </c>
      <c r="F242" s="26">
        <f>H242+J242+L242+N242</f>
        <v>0</v>
      </c>
      <c r="G242" s="34">
        <v>0</v>
      </c>
      <c r="H242" s="34">
        <v>0</v>
      </c>
      <c r="I242" s="34">
        <v>0</v>
      </c>
      <c r="J242" s="28">
        <v>0</v>
      </c>
      <c r="K242" s="28">
        <v>0</v>
      </c>
      <c r="L242" s="28">
        <v>0</v>
      </c>
      <c r="M242" s="28">
        <v>0</v>
      </c>
      <c r="N242" s="36">
        <v>0</v>
      </c>
      <c r="O242" s="34"/>
      <c r="P242" s="26"/>
      <c r="Q242" s="176" t="s">
        <v>111</v>
      </c>
      <c r="R242" s="35" t="s">
        <v>109</v>
      </c>
      <c r="S242" s="35" t="s">
        <v>325</v>
      </c>
      <c r="T242" s="27">
        <v>100</v>
      </c>
    </row>
    <row r="243" spans="2:20" s="46" customFormat="1" ht="160.5" customHeight="1">
      <c r="B243" s="295"/>
      <c r="C243" s="135" t="s">
        <v>85</v>
      </c>
      <c r="D243" s="24"/>
      <c r="E243" s="26">
        <f t="shared" si="79"/>
        <v>286299.08999999997</v>
      </c>
      <c r="F243" s="26">
        <f t="shared" si="79"/>
        <v>215249.84000000003</v>
      </c>
      <c r="G243" s="26">
        <f>G244+G245+G246</f>
        <v>21625.29</v>
      </c>
      <c r="H243" s="26">
        <f aca="true" t="shared" si="82" ref="H243:N243">H244+H245+H246</f>
        <v>21294.95</v>
      </c>
      <c r="I243" s="26">
        <f t="shared" si="82"/>
        <v>189507.8</v>
      </c>
      <c r="J243" s="26">
        <f t="shared" si="82"/>
        <v>128100.17000000001</v>
      </c>
      <c r="K243" s="26">
        <f t="shared" si="82"/>
        <v>75166</v>
      </c>
      <c r="L243" s="26">
        <f t="shared" si="82"/>
        <v>65854.72</v>
      </c>
      <c r="M243" s="26">
        <f t="shared" si="82"/>
        <v>0</v>
      </c>
      <c r="N243" s="33">
        <f t="shared" si="82"/>
        <v>0</v>
      </c>
      <c r="O243" s="26">
        <v>100</v>
      </c>
      <c r="P243" s="28">
        <f aca="true" t="shared" si="83" ref="P243:P249">F243/E243*100</f>
        <v>75.18355716743635</v>
      </c>
      <c r="Q243" s="97" t="s">
        <v>110</v>
      </c>
      <c r="R243" s="27">
        <v>100</v>
      </c>
      <c r="S243" s="27">
        <v>75.2</v>
      </c>
      <c r="T243" s="27">
        <f>S243/R243*100</f>
        <v>75.2</v>
      </c>
    </row>
    <row r="244" spans="2:20" s="46" customFormat="1" ht="106.5" customHeight="1">
      <c r="B244" s="295"/>
      <c r="C244" s="135" t="s">
        <v>310</v>
      </c>
      <c r="D244" s="25"/>
      <c r="E244" s="26">
        <f>G244+I244+K244+M244</f>
        <v>125978.4</v>
      </c>
      <c r="F244" s="26">
        <f t="shared" si="79"/>
        <v>122657.86000000002</v>
      </c>
      <c r="G244" s="28">
        <v>0</v>
      </c>
      <c r="H244" s="28">
        <v>0</v>
      </c>
      <c r="I244" s="28">
        <v>99128.4</v>
      </c>
      <c r="J244" s="28">
        <v>96684.96</v>
      </c>
      <c r="K244" s="28">
        <v>26850</v>
      </c>
      <c r="L244" s="28">
        <v>25972.9</v>
      </c>
      <c r="M244" s="28">
        <v>0</v>
      </c>
      <c r="N244" s="29">
        <v>0</v>
      </c>
      <c r="O244" s="28">
        <v>100</v>
      </c>
      <c r="P244" s="28">
        <f t="shared" si="83"/>
        <v>97.36419894204087</v>
      </c>
      <c r="Q244" s="156"/>
      <c r="R244" s="130"/>
      <c r="S244" s="130"/>
      <c r="T244" s="130"/>
    </row>
    <row r="245" spans="2:20" s="46" customFormat="1" ht="106.5" customHeight="1">
      <c r="B245" s="295"/>
      <c r="C245" s="135" t="s">
        <v>309</v>
      </c>
      <c r="D245" s="25"/>
      <c r="E245" s="26">
        <f>G245+I245+K245+M245</f>
        <v>160320.69</v>
      </c>
      <c r="F245" s="26">
        <f>H245+J245+L245+N245</f>
        <v>92591.98000000001</v>
      </c>
      <c r="G245" s="28">
        <v>21625.29</v>
      </c>
      <c r="H245" s="28">
        <v>21294.95</v>
      </c>
      <c r="I245" s="28">
        <v>90379.4</v>
      </c>
      <c r="J245" s="28">
        <v>31415.21</v>
      </c>
      <c r="K245" s="28">
        <v>48316</v>
      </c>
      <c r="L245" s="28">
        <v>39881.82</v>
      </c>
      <c r="M245" s="28">
        <v>0</v>
      </c>
      <c r="N245" s="29">
        <v>0</v>
      </c>
      <c r="O245" s="28">
        <v>100</v>
      </c>
      <c r="P245" s="28">
        <f t="shared" si="83"/>
        <v>57.75422997493337</v>
      </c>
      <c r="Q245" s="49"/>
      <c r="R245" s="130"/>
      <c r="S245" s="130"/>
      <c r="T245" s="130"/>
    </row>
    <row r="246" spans="2:20" s="46" customFormat="1" ht="71.25" customHeight="1">
      <c r="B246" s="295"/>
      <c r="C246" s="135" t="s">
        <v>308</v>
      </c>
      <c r="D246" s="25"/>
      <c r="E246" s="26">
        <f>G246+I246+K246+M246</f>
        <v>0</v>
      </c>
      <c r="F246" s="26">
        <f>H246+J246+L246+N246</f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9">
        <v>0</v>
      </c>
      <c r="O246" s="28">
        <v>100</v>
      </c>
      <c r="P246" s="28" t="e">
        <f t="shared" si="83"/>
        <v>#DIV/0!</v>
      </c>
      <c r="Q246" s="49"/>
      <c r="R246" s="130"/>
      <c r="S246" s="130"/>
      <c r="T246" s="130"/>
    </row>
    <row r="247" spans="2:20" s="46" customFormat="1" ht="53.25" customHeight="1">
      <c r="B247" s="295"/>
      <c r="C247" s="135" t="s">
        <v>22</v>
      </c>
      <c r="D247" s="24"/>
      <c r="E247" s="26">
        <f t="shared" si="79"/>
        <v>9017.8</v>
      </c>
      <c r="F247" s="26">
        <f t="shared" si="79"/>
        <v>8680</v>
      </c>
      <c r="G247" s="26">
        <f aca="true" t="shared" si="84" ref="G247:N247">G248+G249+G250</f>
        <v>0</v>
      </c>
      <c r="H247" s="26">
        <f t="shared" si="84"/>
        <v>0</v>
      </c>
      <c r="I247" s="26">
        <f t="shared" si="84"/>
        <v>0</v>
      </c>
      <c r="J247" s="26">
        <f t="shared" si="84"/>
        <v>0</v>
      </c>
      <c r="K247" s="26">
        <f t="shared" si="84"/>
        <v>9017.8</v>
      </c>
      <c r="L247" s="26">
        <f t="shared" si="84"/>
        <v>8680</v>
      </c>
      <c r="M247" s="26">
        <f t="shared" si="84"/>
        <v>0</v>
      </c>
      <c r="N247" s="33">
        <f t="shared" si="84"/>
        <v>0</v>
      </c>
      <c r="O247" s="26">
        <v>100</v>
      </c>
      <c r="P247" s="26">
        <f t="shared" si="83"/>
        <v>96.25407527334828</v>
      </c>
      <c r="Q247" s="95" t="s">
        <v>23</v>
      </c>
      <c r="R247" s="27" t="s">
        <v>55</v>
      </c>
      <c r="S247" s="27" t="s">
        <v>326</v>
      </c>
      <c r="T247" s="27" t="s">
        <v>92</v>
      </c>
    </row>
    <row r="248" spans="2:20" s="46" customFormat="1" ht="47.25">
      <c r="B248" s="295"/>
      <c r="C248" s="135" t="s">
        <v>307</v>
      </c>
      <c r="D248" s="25"/>
      <c r="E248" s="26">
        <f t="shared" si="79"/>
        <v>9017.8</v>
      </c>
      <c r="F248" s="26">
        <f t="shared" si="79"/>
        <v>8680</v>
      </c>
      <c r="G248" s="28">
        <v>0</v>
      </c>
      <c r="H248" s="28">
        <v>0</v>
      </c>
      <c r="I248" s="28">
        <v>0</v>
      </c>
      <c r="J248" s="28">
        <v>0</v>
      </c>
      <c r="K248" s="28">
        <v>9017.8</v>
      </c>
      <c r="L248" s="28">
        <v>8680</v>
      </c>
      <c r="M248" s="28">
        <v>0</v>
      </c>
      <c r="N248" s="29">
        <v>0</v>
      </c>
      <c r="O248" s="28">
        <v>100</v>
      </c>
      <c r="P248" s="28">
        <f t="shared" si="83"/>
        <v>96.25407527334828</v>
      </c>
      <c r="Q248" s="49"/>
      <c r="R248" s="130"/>
      <c r="S248" s="130"/>
      <c r="T248" s="130"/>
    </row>
    <row r="249" spans="2:20" s="46" customFormat="1" ht="63">
      <c r="B249" s="295"/>
      <c r="C249" s="135" t="s">
        <v>306</v>
      </c>
      <c r="D249" s="25"/>
      <c r="E249" s="26">
        <f t="shared" si="79"/>
        <v>0</v>
      </c>
      <c r="F249" s="26">
        <f t="shared" si="79"/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9">
        <v>0</v>
      </c>
      <c r="O249" s="28">
        <v>0</v>
      </c>
      <c r="P249" s="28" t="e">
        <f t="shared" si="83"/>
        <v>#DIV/0!</v>
      </c>
      <c r="Q249" s="49"/>
      <c r="R249" s="130"/>
      <c r="S249" s="130"/>
      <c r="T249" s="130"/>
    </row>
    <row r="250" spans="2:20" s="46" customFormat="1" ht="57" customHeight="1">
      <c r="B250" s="296"/>
      <c r="C250" s="151" t="s">
        <v>305</v>
      </c>
      <c r="D250" s="30"/>
      <c r="E250" s="26">
        <f t="shared" si="79"/>
        <v>0</v>
      </c>
      <c r="F250" s="26">
        <f t="shared" si="79"/>
        <v>0</v>
      </c>
      <c r="G250" s="150">
        <v>0</v>
      </c>
      <c r="H250" s="150">
        <v>0</v>
      </c>
      <c r="I250" s="150">
        <v>0</v>
      </c>
      <c r="J250" s="28">
        <v>0</v>
      </c>
      <c r="K250" s="28">
        <v>0</v>
      </c>
      <c r="L250" s="28">
        <v>0</v>
      </c>
      <c r="M250" s="28">
        <v>0</v>
      </c>
      <c r="N250" s="152">
        <v>0</v>
      </c>
      <c r="O250" s="150">
        <v>0</v>
      </c>
      <c r="P250" s="31"/>
      <c r="Q250" s="78"/>
      <c r="R250" s="79"/>
      <c r="S250" s="100"/>
      <c r="T250" s="79"/>
    </row>
    <row r="251" spans="2:20" s="46" customFormat="1" ht="83.25" customHeight="1">
      <c r="B251" s="298">
        <v>10</v>
      </c>
      <c r="C251" s="301" t="s">
        <v>79</v>
      </c>
      <c r="D251" s="265" t="s">
        <v>75</v>
      </c>
      <c r="E251" s="262">
        <f aca="true" t="shared" si="85" ref="E251:N251">E255+E258+E262+E264+E270</f>
        <v>75215.01</v>
      </c>
      <c r="F251" s="262">
        <f t="shared" si="85"/>
        <v>72478.602</v>
      </c>
      <c r="G251" s="262">
        <f t="shared" si="85"/>
        <v>1029.5</v>
      </c>
      <c r="H251" s="262">
        <f t="shared" si="85"/>
        <v>857.09</v>
      </c>
      <c r="I251" s="262">
        <f t="shared" si="85"/>
        <v>1954</v>
      </c>
      <c r="J251" s="293">
        <f t="shared" si="85"/>
        <v>1954</v>
      </c>
      <c r="K251" s="293">
        <f t="shared" si="85"/>
        <v>72231.51</v>
      </c>
      <c r="L251" s="293">
        <f t="shared" si="85"/>
        <v>69667.512</v>
      </c>
      <c r="M251" s="293">
        <f t="shared" si="85"/>
        <v>0</v>
      </c>
      <c r="N251" s="305">
        <f t="shared" si="85"/>
        <v>0</v>
      </c>
      <c r="O251" s="262">
        <v>100</v>
      </c>
      <c r="P251" s="262">
        <f>F251/E251*100</f>
        <v>96.36188574594354</v>
      </c>
      <c r="Q251" s="97" t="s">
        <v>223</v>
      </c>
      <c r="R251" s="27">
        <v>100</v>
      </c>
      <c r="S251" s="27">
        <v>100</v>
      </c>
      <c r="T251" s="27">
        <v>100</v>
      </c>
    </row>
    <row r="252" spans="2:20" s="46" customFormat="1" ht="71.25" customHeight="1">
      <c r="B252" s="299"/>
      <c r="C252" s="302"/>
      <c r="D252" s="304"/>
      <c r="E252" s="297"/>
      <c r="F252" s="297"/>
      <c r="G252" s="297"/>
      <c r="H252" s="297"/>
      <c r="I252" s="297"/>
      <c r="J252" s="293"/>
      <c r="K252" s="293"/>
      <c r="L252" s="293"/>
      <c r="M252" s="293"/>
      <c r="N252" s="306"/>
      <c r="O252" s="297"/>
      <c r="P252" s="297"/>
      <c r="Q252" s="97" t="s">
        <v>224</v>
      </c>
      <c r="R252" s="27">
        <v>100</v>
      </c>
      <c r="S252" s="27">
        <v>100</v>
      </c>
      <c r="T252" s="27">
        <f>S252/R252*100</f>
        <v>100</v>
      </c>
    </row>
    <row r="253" spans="2:20" s="46" customFormat="1" ht="81" customHeight="1">
      <c r="B253" s="299"/>
      <c r="C253" s="302"/>
      <c r="D253" s="304"/>
      <c r="E253" s="297"/>
      <c r="F253" s="297"/>
      <c r="G253" s="297"/>
      <c r="H253" s="297"/>
      <c r="I253" s="297"/>
      <c r="J253" s="293"/>
      <c r="K253" s="293"/>
      <c r="L253" s="293"/>
      <c r="M253" s="293"/>
      <c r="N253" s="306"/>
      <c r="O253" s="297"/>
      <c r="P253" s="297"/>
      <c r="Q253" s="97" t="s">
        <v>225</v>
      </c>
      <c r="R253" s="27">
        <v>100</v>
      </c>
      <c r="S253" s="27">
        <v>100</v>
      </c>
      <c r="T253" s="27">
        <f>S253/R253*100</f>
        <v>100</v>
      </c>
    </row>
    <row r="254" spans="2:20" s="46" customFormat="1" ht="0.75" customHeight="1">
      <c r="B254" s="300"/>
      <c r="C254" s="303"/>
      <c r="D254" s="266"/>
      <c r="E254" s="263"/>
      <c r="F254" s="263"/>
      <c r="G254" s="263"/>
      <c r="H254" s="263"/>
      <c r="I254" s="263"/>
      <c r="J254" s="293"/>
      <c r="K254" s="293"/>
      <c r="L254" s="293"/>
      <c r="M254" s="293"/>
      <c r="N254" s="307"/>
      <c r="O254" s="263"/>
      <c r="P254" s="263"/>
      <c r="Q254" s="68"/>
      <c r="R254" s="130"/>
      <c r="S254" s="130"/>
      <c r="T254" s="130" t="e">
        <f aca="true" t="shared" si="86" ref="T254:T262">S254/R254*100</f>
        <v>#DIV/0!</v>
      </c>
    </row>
    <row r="255" spans="2:20" s="46" customFormat="1" ht="89.25" customHeight="1">
      <c r="B255" s="294"/>
      <c r="C255" s="135" t="s">
        <v>284</v>
      </c>
      <c r="D255" s="24"/>
      <c r="E255" s="26">
        <f aca="true" t="shared" si="87" ref="E255:N255">E256+E257</f>
        <v>0</v>
      </c>
      <c r="F255" s="26">
        <f>F256+F257</f>
        <v>0</v>
      </c>
      <c r="G255" s="26">
        <f t="shared" si="87"/>
        <v>0</v>
      </c>
      <c r="H255" s="26">
        <f t="shared" si="87"/>
        <v>0</v>
      </c>
      <c r="I255" s="26">
        <f t="shared" si="87"/>
        <v>0</v>
      </c>
      <c r="J255" s="26">
        <f t="shared" si="87"/>
        <v>0</v>
      </c>
      <c r="K255" s="26">
        <f t="shared" si="87"/>
        <v>0</v>
      </c>
      <c r="L255" s="26">
        <f t="shared" si="87"/>
        <v>0</v>
      </c>
      <c r="M255" s="26">
        <f t="shared" si="87"/>
        <v>0</v>
      </c>
      <c r="N255" s="33">
        <f t="shared" si="87"/>
        <v>0</v>
      </c>
      <c r="O255" s="26">
        <v>100</v>
      </c>
      <c r="P255" s="26" t="e">
        <f>F255/E255*100</f>
        <v>#DIV/0!</v>
      </c>
      <c r="Q255" s="68"/>
      <c r="R255" s="130"/>
      <c r="S255" s="130"/>
      <c r="T255" s="27" t="e">
        <f t="shared" si="86"/>
        <v>#DIV/0!</v>
      </c>
    </row>
    <row r="256" spans="2:20" s="46" customFormat="1" ht="132.75" customHeight="1">
      <c r="B256" s="295"/>
      <c r="C256" s="135" t="s">
        <v>365</v>
      </c>
      <c r="D256" s="25"/>
      <c r="E256" s="26">
        <f>G256+I256+K256+M256</f>
        <v>0</v>
      </c>
      <c r="F256" s="26">
        <f>H256+J256+L256+N256</f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9">
        <v>0</v>
      </c>
      <c r="O256" s="28">
        <v>100</v>
      </c>
      <c r="P256" s="26" t="e">
        <f aca="true" t="shared" si="88" ref="P256:P270">F256/E256*100</f>
        <v>#DIV/0!</v>
      </c>
      <c r="Q256" s="211" t="s">
        <v>226</v>
      </c>
      <c r="R256" s="27">
        <v>100</v>
      </c>
      <c r="S256" s="27">
        <v>100</v>
      </c>
      <c r="T256" s="27">
        <f t="shared" si="86"/>
        <v>100</v>
      </c>
    </row>
    <row r="257" spans="2:20" s="46" customFormat="1" ht="90" customHeight="1">
      <c r="B257" s="295"/>
      <c r="C257" s="135" t="s">
        <v>364</v>
      </c>
      <c r="D257" s="25"/>
      <c r="E257" s="26">
        <f>G257+I257+K257+M257</f>
        <v>0</v>
      </c>
      <c r="F257" s="26">
        <f>H257+J257+L257+N257</f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9">
        <v>0</v>
      </c>
      <c r="O257" s="28">
        <v>100</v>
      </c>
      <c r="P257" s="26" t="e">
        <f t="shared" si="88"/>
        <v>#DIV/0!</v>
      </c>
      <c r="Q257" s="96" t="s">
        <v>227</v>
      </c>
      <c r="R257" s="27">
        <v>25</v>
      </c>
      <c r="S257" s="27">
        <v>25</v>
      </c>
      <c r="T257" s="27">
        <f t="shared" si="86"/>
        <v>100</v>
      </c>
    </row>
    <row r="258" spans="2:20" s="46" customFormat="1" ht="115.5" customHeight="1">
      <c r="B258" s="295"/>
      <c r="C258" s="209" t="s">
        <v>32</v>
      </c>
      <c r="D258" s="25"/>
      <c r="E258" s="26">
        <f>E259+E260+E261</f>
        <v>0</v>
      </c>
      <c r="F258" s="26">
        <f>F259+F260+F261</f>
        <v>0</v>
      </c>
      <c r="G258" s="26">
        <f>G259+G260+G261</f>
        <v>0</v>
      </c>
      <c r="H258" s="26">
        <f aca="true" t="shared" si="89" ref="H258:N258">H259+H260+H261</f>
        <v>0</v>
      </c>
      <c r="I258" s="26">
        <f t="shared" si="89"/>
        <v>0</v>
      </c>
      <c r="J258" s="26">
        <f t="shared" si="89"/>
        <v>0</v>
      </c>
      <c r="K258" s="26">
        <f t="shared" si="89"/>
        <v>0</v>
      </c>
      <c r="L258" s="26">
        <f t="shared" si="89"/>
        <v>0</v>
      </c>
      <c r="M258" s="26">
        <f t="shared" si="89"/>
        <v>0</v>
      </c>
      <c r="N258" s="33">
        <f t="shared" si="89"/>
        <v>0</v>
      </c>
      <c r="O258" s="28">
        <v>100</v>
      </c>
      <c r="P258" s="26" t="e">
        <f t="shared" si="88"/>
        <v>#DIV/0!</v>
      </c>
      <c r="Q258" s="49"/>
      <c r="R258" s="130"/>
      <c r="S258" s="130"/>
      <c r="T258" s="27" t="e">
        <f t="shared" si="86"/>
        <v>#DIV/0!</v>
      </c>
    </row>
    <row r="259" spans="2:20" s="46" customFormat="1" ht="85.5" customHeight="1">
      <c r="B259" s="295"/>
      <c r="C259" s="210" t="s">
        <v>363</v>
      </c>
      <c r="D259" s="25"/>
      <c r="E259" s="26">
        <f aca="true" t="shared" si="90" ref="E259:F261">G259+I259+K259+M259</f>
        <v>0</v>
      </c>
      <c r="F259" s="26">
        <f t="shared" si="90"/>
        <v>0</v>
      </c>
      <c r="G259" s="31">
        <v>0</v>
      </c>
      <c r="H259" s="31">
        <v>0</v>
      </c>
      <c r="I259" s="31">
        <v>0</v>
      </c>
      <c r="J259" s="26">
        <v>0</v>
      </c>
      <c r="K259" s="26">
        <v>0</v>
      </c>
      <c r="L259" s="26">
        <v>0</v>
      </c>
      <c r="M259" s="26">
        <v>0</v>
      </c>
      <c r="N259" s="103">
        <v>0</v>
      </c>
      <c r="O259" s="28">
        <v>100</v>
      </c>
      <c r="P259" s="26" t="e">
        <f t="shared" si="88"/>
        <v>#DIV/0!</v>
      </c>
      <c r="Q259" s="97" t="s">
        <v>228</v>
      </c>
      <c r="R259" s="27">
        <v>0</v>
      </c>
      <c r="S259" s="27">
        <v>0</v>
      </c>
      <c r="T259" s="27" t="e">
        <f t="shared" si="86"/>
        <v>#DIV/0!</v>
      </c>
    </row>
    <row r="260" spans="2:20" s="46" customFormat="1" ht="102.75" customHeight="1">
      <c r="B260" s="295"/>
      <c r="C260" s="210" t="s">
        <v>362</v>
      </c>
      <c r="D260" s="25"/>
      <c r="E260" s="26">
        <f t="shared" si="90"/>
        <v>0</v>
      </c>
      <c r="F260" s="26">
        <f t="shared" si="90"/>
        <v>0</v>
      </c>
      <c r="G260" s="31">
        <v>0</v>
      </c>
      <c r="H260" s="31">
        <v>0</v>
      </c>
      <c r="I260" s="31">
        <v>0</v>
      </c>
      <c r="J260" s="26">
        <v>0</v>
      </c>
      <c r="K260" s="26">
        <v>0</v>
      </c>
      <c r="L260" s="26">
        <v>0</v>
      </c>
      <c r="M260" s="26">
        <v>0</v>
      </c>
      <c r="N260" s="103">
        <v>0</v>
      </c>
      <c r="O260" s="28">
        <v>100</v>
      </c>
      <c r="P260" s="26" t="e">
        <f t="shared" si="88"/>
        <v>#DIV/0!</v>
      </c>
      <c r="Q260" s="97" t="s">
        <v>229</v>
      </c>
      <c r="R260" s="27">
        <v>100</v>
      </c>
      <c r="S260" s="27">
        <v>100</v>
      </c>
      <c r="T260" s="27">
        <f t="shared" si="86"/>
        <v>100</v>
      </c>
    </row>
    <row r="261" spans="2:20" s="46" customFormat="1" ht="100.5" customHeight="1">
      <c r="B261" s="295"/>
      <c r="C261" s="209" t="s">
        <v>361</v>
      </c>
      <c r="D261" s="25"/>
      <c r="E261" s="26">
        <f t="shared" si="90"/>
        <v>0</v>
      </c>
      <c r="F261" s="26">
        <f t="shared" si="90"/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9">
        <v>0</v>
      </c>
      <c r="O261" s="28">
        <v>100</v>
      </c>
      <c r="P261" s="26" t="e">
        <f t="shared" si="88"/>
        <v>#DIV/0!</v>
      </c>
      <c r="Q261" s="97" t="s">
        <v>230</v>
      </c>
      <c r="R261" s="27">
        <v>0</v>
      </c>
      <c r="S261" s="27">
        <v>0</v>
      </c>
      <c r="T261" s="27" t="e">
        <f t="shared" si="86"/>
        <v>#DIV/0!</v>
      </c>
    </row>
    <row r="262" spans="2:20" s="46" customFormat="1" ht="191.25" customHeight="1">
      <c r="B262" s="295"/>
      <c r="C262" s="135" t="s">
        <v>69</v>
      </c>
      <c r="D262" s="25"/>
      <c r="E262" s="26">
        <f aca="true" t="shared" si="91" ref="E262:N262">E263</f>
        <v>29831.3</v>
      </c>
      <c r="F262" s="26">
        <f t="shared" si="91"/>
        <v>29444.8</v>
      </c>
      <c r="G262" s="26">
        <f t="shared" si="91"/>
        <v>0</v>
      </c>
      <c r="H262" s="26">
        <f t="shared" si="91"/>
        <v>0</v>
      </c>
      <c r="I262" s="26">
        <f t="shared" si="91"/>
        <v>805</v>
      </c>
      <c r="J262" s="26">
        <f t="shared" si="91"/>
        <v>805</v>
      </c>
      <c r="K262" s="26">
        <f t="shared" si="91"/>
        <v>29026.3</v>
      </c>
      <c r="L262" s="26">
        <f t="shared" si="91"/>
        <v>28639.8</v>
      </c>
      <c r="M262" s="26">
        <f t="shared" si="91"/>
        <v>0</v>
      </c>
      <c r="N262" s="33">
        <f t="shared" si="91"/>
        <v>0</v>
      </c>
      <c r="O262" s="28">
        <v>100</v>
      </c>
      <c r="P262" s="26">
        <f t="shared" si="88"/>
        <v>98.70438096898224</v>
      </c>
      <c r="Q262" s="49"/>
      <c r="R262" s="130"/>
      <c r="S262" s="130"/>
      <c r="T262" s="27" t="e">
        <f t="shared" si="86"/>
        <v>#DIV/0!</v>
      </c>
    </row>
    <row r="263" spans="2:21" s="46" customFormat="1" ht="272.25" customHeight="1">
      <c r="B263" s="295"/>
      <c r="C263" s="135" t="s">
        <v>360</v>
      </c>
      <c r="D263" s="25"/>
      <c r="E263" s="26">
        <f>G263+I263+K263+M263</f>
        <v>29831.3</v>
      </c>
      <c r="F263" s="26">
        <f>H263+J263+L263+N263</f>
        <v>29444.8</v>
      </c>
      <c r="G263" s="28">
        <v>0</v>
      </c>
      <c r="H263" s="28">
        <v>0</v>
      </c>
      <c r="I263" s="28">
        <v>805</v>
      </c>
      <c r="J263" s="28">
        <v>805</v>
      </c>
      <c r="K263" s="28">
        <v>29026.3</v>
      </c>
      <c r="L263" s="28">
        <v>28639.8</v>
      </c>
      <c r="M263" s="28"/>
      <c r="N263" s="29"/>
      <c r="O263" s="28">
        <v>100</v>
      </c>
      <c r="P263" s="26">
        <f t="shared" si="88"/>
        <v>98.70438096898224</v>
      </c>
      <c r="Q263" s="96" t="s">
        <v>231</v>
      </c>
      <c r="R263" s="178" t="s">
        <v>367</v>
      </c>
      <c r="S263" s="178">
        <v>99.71</v>
      </c>
      <c r="T263" s="178">
        <v>100</v>
      </c>
      <c r="U263" s="53"/>
    </row>
    <row r="264" spans="2:21" s="46" customFormat="1" ht="93.75" customHeight="1">
      <c r="B264" s="295"/>
      <c r="C264" s="135" t="s">
        <v>33</v>
      </c>
      <c r="D264" s="25"/>
      <c r="E264" s="26">
        <f aca="true" t="shared" si="92" ref="E264:N264">SUM(E265:E269)</f>
        <v>43282.479999999996</v>
      </c>
      <c r="F264" s="208">
        <f t="shared" si="92"/>
        <v>40932.572</v>
      </c>
      <c r="G264" s="208">
        <f t="shared" si="92"/>
        <v>1029.5</v>
      </c>
      <c r="H264" s="208">
        <f t="shared" si="92"/>
        <v>857.09</v>
      </c>
      <c r="I264" s="208">
        <f t="shared" si="92"/>
        <v>0</v>
      </c>
      <c r="J264" s="208">
        <f t="shared" si="92"/>
        <v>0</v>
      </c>
      <c r="K264" s="208">
        <f t="shared" si="92"/>
        <v>42252.979999999996</v>
      </c>
      <c r="L264" s="208">
        <f t="shared" si="92"/>
        <v>40075.482</v>
      </c>
      <c r="M264" s="26">
        <f t="shared" si="92"/>
        <v>0</v>
      </c>
      <c r="N264" s="33">
        <f t="shared" si="92"/>
        <v>0</v>
      </c>
      <c r="O264" s="28">
        <v>100</v>
      </c>
      <c r="P264" s="26">
        <f t="shared" si="88"/>
        <v>94.57076396731426</v>
      </c>
      <c r="Q264" s="212"/>
      <c r="R264" s="212"/>
      <c r="S264" s="212"/>
      <c r="T264" s="212"/>
      <c r="U264" s="53"/>
    </row>
    <row r="265" spans="2:21" s="46" customFormat="1" ht="66.75" customHeight="1">
      <c r="B265" s="295"/>
      <c r="C265" s="135" t="s">
        <v>359</v>
      </c>
      <c r="D265" s="25"/>
      <c r="E265" s="26">
        <f aca="true" t="shared" si="93" ref="E265:F269">G265+I265+K265+M265</f>
        <v>12045.28</v>
      </c>
      <c r="F265" s="26">
        <f t="shared" si="93"/>
        <v>11268.52</v>
      </c>
      <c r="G265" s="28">
        <v>0</v>
      </c>
      <c r="H265" s="28">
        <v>0</v>
      </c>
      <c r="I265" s="28">
        <v>0</v>
      </c>
      <c r="J265" s="28">
        <v>0</v>
      </c>
      <c r="K265" s="28">
        <v>12045.28</v>
      </c>
      <c r="L265" s="28">
        <v>11268.52</v>
      </c>
      <c r="M265" s="28"/>
      <c r="N265" s="29"/>
      <c r="O265" s="28">
        <v>100</v>
      </c>
      <c r="P265" s="26">
        <f t="shared" si="88"/>
        <v>93.5513329702589</v>
      </c>
      <c r="Q265" s="97" t="s">
        <v>232</v>
      </c>
      <c r="R265" s="35" t="s">
        <v>366</v>
      </c>
      <c r="S265" s="35">
        <v>93.54</v>
      </c>
      <c r="T265" s="35">
        <v>100</v>
      </c>
      <c r="U265" s="53"/>
    </row>
    <row r="266" spans="2:21" s="46" customFormat="1" ht="49.5" customHeight="1">
      <c r="B266" s="295"/>
      <c r="C266" s="135" t="s">
        <v>358</v>
      </c>
      <c r="D266" s="25"/>
      <c r="E266" s="26">
        <f t="shared" si="93"/>
        <v>7189.5</v>
      </c>
      <c r="F266" s="26">
        <f t="shared" si="93"/>
        <v>7169.1</v>
      </c>
      <c r="G266" s="28">
        <v>0</v>
      </c>
      <c r="H266" s="28">
        <v>0</v>
      </c>
      <c r="I266" s="28">
        <v>0</v>
      </c>
      <c r="J266" s="28">
        <v>0</v>
      </c>
      <c r="K266" s="28">
        <v>7189.5</v>
      </c>
      <c r="L266" s="28">
        <v>7169.1</v>
      </c>
      <c r="M266" s="28"/>
      <c r="N266" s="29"/>
      <c r="O266" s="28">
        <v>100</v>
      </c>
      <c r="P266" s="26">
        <f t="shared" si="88"/>
        <v>99.71625286876696</v>
      </c>
      <c r="Q266" s="97" t="s">
        <v>232</v>
      </c>
      <c r="R266" s="27" t="s">
        <v>366</v>
      </c>
      <c r="S266" s="27">
        <v>99.72</v>
      </c>
      <c r="T266" s="27">
        <v>100</v>
      </c>
      <c r="U266" s="53"/>
    </row>
    <row r="267" spans="2:21" s="46" customFormat="1" ht="42.75" customHeight="1">
      <c r="B267" s="295"/>
      <c r="C267" s="135" t="s">
        <v>357</v>
      </c>
      <c r="D267" s="25"/>
      <c r="E267" s="26">
        <f t="shared" si="93"/>
        <v>2301.2</v>
      </c>
      <c r="F267" s="26">
        <f t="shared" si="93"/>
        <v>2272.47</v>
      </c>
      <c r="G267" s="28">
        <v>0</v>
      </c>
      <c r="H267" s="28">
        <v>0</v>
      </c>
      <c r="I267" s="28">
        <v>0</v>
      </c>
      <c r="J267" s="28">
        <v>0</v>
      </c>
      <c r="K267" s="28">
        <v>2301.2</v>
      </c>
      <c r="L267" s="28">
        <v>2272.47</v>
      </c>
      <c r="M267" s="28"/>
      <c r="N267" s="29"/>
      <c r="O267" s="28">
        <v>100</v>
      </c>
      <c r="P267" s="26">
        <f t="shared" si="88"/>
        <v>98.75152094559361</v>
      </c>
      <c r="Q267" s="97" t="s">
        <v>232</v>
      </c>
      <c r="R267" s="27" t="s">
        <v>366</v>
      </c>
      <c r="S267" s="27">
        <v>98.76</v>
      </c>
      <c r="T267" s="27">
        <v>100</v>
      </c>
      <c r="U267" s="53"/>
    </row>
    <row r="268" spans="2:21" s="46" customFormat="1" ht="48.75" customHeight="1">
      <c r="B268" s="295"/>
      <c r="C268" s="135" t="s">
        <v>356</v>
      </c>
      <c r="D268" s="25"/>
      <c r="E268" s="26">
        <f>G268+I268+K268+M268</f>
        <v>20717</v>
      </c>
      <c r="F268" s="26">
        <f>H268+J268+L268+N268</f>
        <v>19365.392</v>
      </c>
      <c r="G268" s="28">
        <v>0</v>
      </c>
      <c r="H268" s="28">
        <v>0</v>
      </c>
      <c r="I268" s="28">
        <v>0</v>
      </c>
      <c r="J268" s="28">
        <v>0</v>
      </c>
      <c r="K268" s="28">
        <v>20717</v>
      </c>
      <c r="L268" s="28">
        <v>19365.392</v>
      </c>
      <c r="M268" s="28"/>
      <c r="N268" s="29"/>
      <c r="O268" s="28">
        <v>100</v>
      </c>
      <c r="P268" s="26">
        <f>F268/E268*100</f>
        <v>93.4758507505913</v>
      </c>
      <c r="Q268" s="97" t="s">
        <v>232</v>
      </c>
      <c r="R268" s="27" t="s">
        <v>366</v>
      </c>
      <c r="S268" s="27">
        <v>93.48</v>
      </c>
      <c r="T268" s="27">
        <v>100</v>
      </c>
      <c r="U268" s="53"/>
    </row>
    <row r="269" spans="2:21" s="46" customFormat="1" ht="58.5" customHeight="1">
      <c r="B269" s="295"/>
      <c r="C269" s="135" t="s">
        <v>355</v>
      </c>
      <c r="D269" s="25"/>
      <c r="E269" s="26">
        <f t="shared" si="93"/>
        <v>1029.5</v>
      </c>
      <c r="F269" s="26">
        <f t="shared" si="93"/>
        <v>857.09</v>
      </c>
      <c r="G269" s="28">
        <v>1029.5</v>
      </c>
      <c r="H269" s="28">
        <v>857.09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9">
        <v>0</v>
      </c>
      <c r="O269" s="28">
        <v>100</v>
      </c>
      <c r="P269" s="26">
        <f t="shared" si="88"/>
        <v>83.25303545410394</v>
      </c>
      <c r="Q269" s="97" t="s">
        <v>232</v>
      </c>
      <c r="R269" s="27" t="s">
        <v>366</v>
      </c>
      <c r="S269" s="27">
        <v>83.26</v>
      </c>
      <c r="T269" s="27">
        <v>100</v>
      </c>
      <c r="U269" s="53"/>
    </row>
    <row r="270" spans="2:21" s="46" customFormat="1" ht="102" customHeight="1">
      <c r="B270" s="295"/>
      <c r="C270" s="135" t="s">
        <v>222</v>
      </c>
      <c r="D270" s="25"/>
      <c r="E270" s="26">
        <f>E271+E272</f>
        <v>2101.23</v>
      </c>
      <c r="F270" s="26">
        <f>F271+F272</f>
        <v>2101.23</v>
      </c>
      <c r="G270" s="26">
        <f aca="true" t="shared" si="94" ref="G270:N270">G271+G272</f>
        <v>0</v>
      </c>
      <c r="H270" s="26">
        <f t="shared" si="94"/>
        <v>0</v>
      </c>
      <c r="I270" s="26">
        <f t="shared" si="94"/>
        <v>1149</v>
      </c>
      <c r="J270" s="26">
        <f t="shared" si="94"/>
        <v>1149</v>
      </c>
      <c r="K270" s="26">
        <f t="shared" si="94"/>
        <v>952.23</v>
      </c>
      <c r="L270" s="26">
        <f t="shared" si="94"/>
        <v>952.23</v>
      </c>
      <c r="M270" s="26">
        <f t="shared" si="94"/>
        <v>0</v>
      </c>
      <c r="N270" s="26">
        <f t="shared" si="94"/>
        <v>0</v>
      </c>
      <c r="O270" s="28">
        <v>100</v>
      </c>
      <c r="P270" s="26">
        <f t="shared" si="88"/>
        <v>100</v>
      </c>
      <c r="Q270" s="49"/>
      <c r="R270" s="130"/>
      <c r="S270" s="130"/>
      <c r="T270" s="130"/>
      <c r="U270" s="53"/>
    </row>
    <row r="271" spans="2:21" s="46" customFormat="1" ht="202.5" customHeight="1">
      <c r="B271" s="295"/>
      <c r="C271" s="135" t="s">
        <v>354</v>
      </c>
      <c r="D271" s="25"/>
      <c r="E271" s="26">
        <f>G271+I271+K271+M271</f>
        <v>990</v>
      </c>
      <c r="F271" s="26">
        <f>H271+J271+L271+N271</f>
        <v>990</v>
      </c>
      <c r="G271" s="28">
        <v>0</v>
      </c>
      <c r="H271" s="28">
        <v>0</v>
      </c>
      <c r="I271" s="28">
        <v>60</v>
      </c>
      <c r="J271" s="28">
        <v>60</v>
      </c>
      <c r="K271" s="28">
        <v>930</v>
      </c>
      <c r="L271" s="28">
        <v>930</v>
      </c>
      <c r="M271" s="28"/>
      <c r="N271" s="29"/>
      <c r="O271" s="28">
        <v>100</v>
      </c>
      <c r="P271" s="26">
        <f>F271/E271*100</f>
        <v>100</v>
      </c>
      <c r="Q271" s="188" t="s">
        <v>233</v>
      </c>
      <c r="R271" s="27">
        <v>0</v>
      </c>
      <c r="S271" s="27">
        <v>1</v>
      </c>
      <c r="T271" s="27" t="e">
        <f>S271/R271*100</f>
        <v>#DIV/0!</v>
      </c>
      <c r="U271" s="53"/>
    </row>
    <row r="272" spans="2:21" s="46" customFormat="1" ht="133.5" customHeight="1">
      <c r="B272" s="296"/>
      <c r="C272" s="135" t="s">
        <v>353</v>
      </c>
      <c r="D272" s="25"/>
      <c r="E272" s="26">
        <f>G272+I272+K272+M272</f>
        <v>1111.23</v>
      </c>
      <c r="F272" s="26">
        <f>H272+J272+L272+N272</f>
        <v>1111.23</v>
      </c>
      <c r="G272" s="28">
        <v>0</v>
      </c>
      <c r="H272" s="28">
        <v>0</v>
      </c>
      <c r="I272" s="28">
        <v>1089</v>
      </c>
      <c r="J272" s="28">
        <v>1089</v>
      </c>
      <c r="K272" s="28">
        <v>22.23</v>
      </c>
      <c r="L272" s="28">
        <v>22.23</v>
      </c>
      <c r="M272" s="28"/>
      <c r="N272" s="29"/>
      <c r="O272" s="28">
        <v>100</v>
      </c>
      <c r="P272" s="26">
        <f>F272/E272*100</f>
        <v>100</v>
      </c>
      <c r="Q272" s="96" t="s">
        <v>234</v>
      </c>
      <c r="R272" s="27">
        <v>0</v>
      </c>
      <c r="S272" s="27">
        <v>1</v>
      </c>
      <c r="T272" s="27" t="e">
        <f>S272/R272*100</f>
        <v>#DIV/0!</v>
      </c>
      <c r="U272" s="53"/>
    </row>
    <row r="273" spans="2:20" s="46" customFormat="1" ht="137.25" customHeight="1">
      <c r="B273" s="168">
        <v>11</v>
      </c>
      <c r="C273" s="137" t="s">
        <v>212</v>
      </c>
      <c r="D273" s="24" t="s">
        <v>75</v>
      </c>
      <c r="E273" s="26">
        <f aca="true" t="shared" si="95" ref="E273:N273">E274</f>
        <v>192</v>
      </c>
      <c r="F273" s="26">
        <f t="shared" si="95"/>
        <v>191.99</v>
      </c>
      <c r="G273" s="26">
        <f t="shared" si="95"/>
        <v>0</v>
      </c>
      <c r="H273" s="26">
        <f t="shared" si="95"/>
        <v>0</v>
      </c>
      <c r="I273" s="26">
        <f t="shared" si="95"/>
        <v>0</v>
      </c>
      <c r="J273" s="26">
        <f t="shared" si="95"/>
        <v>0</v>
      </c>
      <c r="K273" s="26">
        <f t="shared" si="95"/>
        <v>192</v>
      </c>
      <c r="L273" s="26">
        <f t="shared" si="95"/>
        <v>191.99</v>
      </c>
      <c r="M273" s="26">
        <f t="shared" si="95"/>
        <v>0</v>
      </c>
      <c r="N273" s="33">
        <f t="shared" si="95"/>
        <v>0</v>
      </c>
      <c r="O273" s="26">
        <v>100</v>
      </c>
      <c r="P273" s="26">
        <f aca="true" t="shared" si="96" ref="P273:P281">F273/E273*100</f>
        <v>99.99479166666667</v>
      </c>
      <c r="Q273" s="95" t="s">
        <v>215</v>
      </c>
      <c r="R273" s="114">
        <v>0</v>
      </c>
      <c r="S273" s="114">
        <v>0</v>
      </c>
      <c r="T273" s="114">
        <v>100</v>
      </c>
    </row>
    <row r="274" spans="2:20" s="46" customFormat="1" ht="68.25" customHeight="1">
      <c r="B274" s="294"/>
      <c r="C274" s="135" t="s">
        <v>26</v>
      </c>
      <c r="D274" s="24"/>
      <c r="E274" s="26">
        <f>SUM(E275:E277)</f>
        <v>192</v>
      </c>
      <c r="F274" s="26">
        <f aca="true" t="shared" si="97" ref="F274:N274">SUM(F275:F277)</f>
        <v>191.99</v>
      </c>
      <c r="G274" s="26">
        <f t="shared" si="97"/>
        <v>0</v>
      </c>
      <c r="H274" s="26">
        <f t="shared" si="97"/>
        <v>0</v>
      </c>
      <c r="I274" s="26">
        <f t="shared" si="97"/>
        <v>0</v>
      </c>
      <c r="J274" s="26">
        <f t="shared" si="97"/>
        <v>0</v>
      </c>
      <c r="K274" s="26">
        <f t="shared" si="97"/>
        <v>192</v>
      </c>
      <c r="L274" s="26">
        <f t="shared" si="97"/>
        <v>191.99</v>
      </c>
      <c r="M274" s="26">
        <f t="shared" si="97"/>
        <v>0</v>
      </c>
      <c r="N274" s="33">
        <f t="shared" si="97"/>
        <v>0</v>
      </c>
      <c r="O274" s="26">
        <v>100</v>
      </c>
      <c r="P274" s="26">
        <f t="shared" si="96"/>
        <v>99.99479166666667</v>
      </c>
      <c r="Q274" s="74"/>
      <c r="R274" s="80"/>
      <c r="S274" s="80"/>
      <c r="T274" s="80"/>
    </row>
    <row r="275" spans="2:20" s="46" customFormat="1" ht="78.75">
      <c r="B275" s="295"/>
      <c r="C275" s="135" t="s">
        <v>302</v>
      </c>
      <c r="D275" s="25"/>
      <c r="E275" s="26">
        <f aca="true" t="shared" si="98" ref="E275:F277">G275+I275+K275+M275</f>
        <v>20</v>
      </c>
      <c r="F275" s="26">
        <f t="shared" si="98"/>
        <v>19.99</v>
      </c>
      <c r="G275" s="28">
        <v>0</v>
      </c>
      <c r="H275" s="28">
        <v>0</v>
      </c>
      <c r="I275" s="28">
        <v>0</v>
      </c>
      <c r="J275" s="28">
        <v>0</v>
      </c>
      <c r="K275" s="28">
        <v>20</v>
      </c>
      <c r="L275" s="28">
        <v>19.99</v>
      </c>
      <c r="M275" s="28">
        <v>0</v>
      </c>
      <c r="N275" s="29">
        <v>0</v>
      </c>
      <c r="O275" s="28">
        <v>100</v>
      </c>
      <c r="P275" s="28">
        <f t="shared" si="96"/>
        <v>99.94999999999999</v>
      </c>
      <c r="Q275" s="169" t="s">
        <v>214</v>
      </c>
      <c r="R275" s="27">
        <v>30</v>
      </c>
      <c r="S275" s="27">
        <v>30</v>
      </c>
      <c r="T275" s="27">
        <v>100</v>
      </c>
    </row>
    <row r="276" spans="2:20" s="46" customFormat="1" ht="103.5" customHeight="1">
      <c r="B276" s="295"/>
      <c r="C276" s="140" t="s">
        <v>301</v>
      </c>
      <c r="D276" s="32"/>
      <c r="E276" s="26">
        <f t="shared" si="98"/>
        <v>0</v>
      </c>
      <c r="F276" s="26">
        <f t="shared" si="98"/>
        <v>0</v>
      </c>
      <c r="G276" s="34">
        <v>0</v>
      </c>
      <c r="H276" s="34">
        <v>0</v>
      </c>
      <c r="I276" s="34">
        <v>0</v>
      </c>
      <c r="J276" s="28">
        <v>0</v>
      </c>
      <c r="K276" s="28">
        <v>0</v>
      </c>
      <c r="L276" s="28">
        <v>0</v>
      </c>
      <c r="M276" s="28">
        <v>0</v>
      </c>
      <c r="N276" s="36">
        <v>0</v>
      </c>
      <c r="O276" s="28">
        <v>100</v>
      </c>
      <c r="P276" s="28" t="e">
        <f t="shared" si="96"/>
        <v>#DIV/0!</v>
      </c>
      <c r="Q276" s="169" t="s">
        <v>213</v>
      </c>
      <c r="R276" s="123">
        <v>95</v>
      </c>
      <c r="S276" s="123">
        <v>95</v>
      </c>
      <c r="T276" s="27">
        <v>100</v>
      </c>
    </row>
    <row r="277" spans="2:20" s="46" customFormat="1" ht="110.25">
      <c r="B277" s="296"/>
      <c r="C277" s="140" t="s">
        <v>300</v>
      </c>
      <c r="D277" s="32"/>
      <c r="E277" s="26">
        <f t="shared" si="98"/>
        <v>172</v>
      </c>
      <c r="F277" s="26">
        <f t="shared" si="98"/>
        <v>172</v>
      </c>
      <c r="G277" s="34"/>
      <c r="H277" s="34"/>
      <c r="I277" s="34">
        <v>0</v>
      </c>
      <c r="J277" s="28">
        <v>0</v>
      </c>
      <c r="K277" s="28">
        <v>172</v>
      </c>
      <c r="L277" s="28">
        <v>172</v>
      </c>
      <c r="M277" s="28"/>
      <c r="N277" s="36"/>
      <c r="O277" s="28">
        <v>100</v>
      </c>
      <c r="P277" s="28">
        <f t="shared" si="96"/>
        <v>100</v>
      </c>
      <c r="Q277" s="133" t="s">
        <v>216</v>
      </c>
      <c r="R277" s="146" t="s">
        <v>25</v>
      </c>
      <c r="S277" s="146" t="s">
        <v>25</v>
      </c>
      <c r="T277" s="35">
        <v>100</v>
      </c>
    </row>
    <row r="278" spans="2:20" s="46" customFormat="1" ht="167.25" customHeight="1">
      <c r="B278" s="182"/>
      <c r="C278" s="279" t="s">
        <v>80</v>
      </c>
      <c r="D278" s="265" t="s">
        <v>274</v>
      </c>
      <c r="E278" s="254">
        <f aca="true" t="shared" si="99" ref="E278:N278">E280</f>
        <v>0</v>
      </c>
      <c r="F278" s="254">
        <f t="shared" si="99"/>
        <v>0</v>
      </c>
      <c r="G278" s="254">
        <f t="shared" si="99"/>
        <v>0</v>
      </c>
      <c r="H278" s="254">
        <f t="shared" si="99"/>
        <v>0</v>
      </c>
      <c r="I278" s="254">
        <f t="shared" si="99"/>
        <v>0</v>
      </c>
      <c r="J278" s="254">
        <f t="shared" si="99"/>
        <v>0</v>
      </c>
      <c r="K278" s="254">
        <f t="shared" si="99"/>
        <v>0</v>
      </c>
      <c r="L278" s="254">
        <f t="shared" si="99"/>
        <v>0</v>
      </c>
      <c r="M278" s="254">
        <f t="shared" si="99"/>
        <v>0</v>
      </c>
      <c r="N278" s="254">
        <f t="shared" si="99"/>
        <v>0</v>
      </c>
      <c r="O278" s="252">
        <v>100</v>
      </c>
      <c r="P278" s="252" t="e">
        <f>F278/E278*100</f>
        <v>#DIV/0!</v>
      </c>
      <c r="Q278" s="183" t="s">
        <v>275</v>
      </c>
      <c r="R278" s="184">
        <v>26</v>
      </c>
      <c r="S278" s="184">
        <v>26</v>
      </c>
      <c r="T278" s="185">
        <f>S278/R278*100</f>
        <v>100</v>
      </c>
    </row>
    <row r="279" spans="2:20" s="46" customFormat="1" ht="94.5">
      <c r="B279" s="171">
        <v>12</v>
      </c>
      <c r="C279" s="280"/>
      <c r="D279" s="266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3"/>
      <c r="P279" s="253"/>
      <c r="Q279" s="183" t="s">
        <v>276</v>
      </c>
      <c r="R279" s="185">
        <v>2</v>
      </c>
      <c r="S279" s="185">
        <v>2</v>
      </c>
      <c r="T279" s="185">
        <f>S279/R279*100</f>
        <v>100</v>
      </c>
    </row>
    <row r="280" spans="2:20" s="46" customFormat="1" ht="54" customHeight="1">
      <c r="B280" s="288"/>
      <c r="C280" s="140" t="s">
        <v>27</v>
      </c>
      <c r="D280" s="172"/>
      <c r="E280" s="173">
        <f aca="true" t="shared" si="100" ref="E280:N280">SUM(E281:E296)</f>
        <v>0</v>
      </c>
      <c r="F280" s="173">
        <f t="shared" si="100"/>
        <v>0</v>
      </c>
      <c r="G280" s="173">
        <f t="shared" si="100"/>
        <v>0</v>
      </c>
      <c r="H280" s="173">
        <f t="shared" si="100"/>
        <v>0</v>
      </c>
      <c r="I280" s="173">
        <f t="shared" si="100"/>
        <v>0</v>
      </c>
      <c r="J280" s="26">
        <f t="shared" si="100"/>
        <v>0</v>
      </c>
      <c r="K280" s="26">
        <f t="shared" si="100"/>
        <v>0</v>
      </c>
      <c r="L280" s="26">
        <f t="shared" si="100"/>
        <v>0</v>
      </c>
      <c r="M280" s="26">
        <f t="shared" si="100"/>
        <v>0</v>
      </c>
      <c r="N280" s="170">
        <f t="shared" si="100"/>
        <v>0</v>
      </c>
      <c r="O280" s="181">
        <v>100</v>
      </c>
      <c r="P280" s="181" t="e">
        <f t="shared" si="96"/>
        <v>#DIV/0!</v>
      </c>
      <c r="Q280" s="91"/>
      <c r="R280" s="101"/>
      <c r="S280" s="101"/>
      <c r="T280" s="101"/>
    </row>
    <row r="281" spans="2:20" s="46" customFormat="1" ht="48.75" customHeight="1">
      <c r="B281" s="289"/>
      <c r="C281" s="258" t="s">
        <v>331</v>
      </c>
      <c r="D281" s="265"/>
      <c r="E281" s="254">
        <f>G281+I281+K281+M281</f>
        <v>0</v>
      </c>
      <c r="F281" s="254">
        <f>H281+J281+L281+N281</f>
        <v>0</v>
      </c>
      <c r="G281" s="252">
        <v>0</v>
      </c>
      <c r="H281" s="252">
        <v>0</v>
      </c>
      <c r="I281" s="252">
        <v>0</v>
      </c>
      <c r="J281" s="287">
        <v>0</v>
      </c>
      <c r="K281" s="287">
        <v>0</v>
      </c>
      <c r="L281" s="287">
        <v>0</v>
      </c>
      <c r="M281" s="287">
        <v>0</v>
      </c>
      <c r="N281" s="284">
        <v>0</v>
      </c>
      <c r="O281" s="252">
        <v>100</v>
      </c>
      <c r="P281" s="252" t="e">
        <f t="shared" si="96"/>
        <v>#DIV/0!</v>
      </c>
      <c r="Q281" s="406" t="s">
        <v>47</v>
      </c>
      <c r="R281" s="394">
        <v>4</v>
      </c>
      <c r="S281" s="394">
        <v>4</v>
      </c>
      <c r="T281" s="394">
        <f>S281/R281*100</f>
        <v>100</v>
      </c>
    </row>
    <row r="282" spans="2:20" s="46" customFormat="1" ht="15">
      <c r="B282" s="289"/>
      <c r="C282" s="259"/>
      <c r="D282" s="266"/>
      <c r="E282" s="255"/>
      <c r="F282" s="255"/>
      <c r="G282" s="253"/>
      <c r="H282" s="253"/>
      <c r="I282" s="253"/>
      <c r="J282" s="287"/>
      <c r="K282" s="287"/>
      <c r="L282" s="287"/>
      <c r="M282" s="287"/>
      <c r="N282" s="286"/>
      <c r="O282" s="253"/>
      <c r="P282" s="253"/>
      <c r="Q282" s="407"/>
      <c r="R282" s="396"/>
      <c r="S282" s="396"/>
      <c r="T282" s="396"/>
    </row>
    <row r="283" spans="2:20" s="46" customFormat="1" ht="90" customHeight="1">
      <c r="B283" s="289"/>
      <c r="C283" s="258" t="s">
        <v>330</v>
      </c>
      <c r="D283" s="260"/>
      <c r="E283" s="254">
        <f>G283+I283+K283+M283</f>
        <v>0</v>
      </c>
      <c r="F283" s="254">
        <f>H283+J283+L283+N283</f>
        <v>0</v>
      </c>
      <c r="G283" s="252">
        <v>0</v>
      </c>
      <c r="H283" s="252">
        <v>0</v>
      </c>
      <c r="I283" s="252">
        <v>0</v>
      </c>
      <c r="J283" s="287">
        <v>0</v>
      </c>
      <c r="K283" s="287">
        <v>0</v>
      </c>
      <c r="L283" s="287">
        <v>0</v>
      </c>
      <c r="M283" s="287">
        <v>0</v>
      </c>
      <c r="N283" s="284">
        <v>0</v>
      </c>
      <c r="O283" s="252">
        <v>100</v>
      </c>
      <c r="P283" s="252" t="e">
        <f>F283/E283*100</f>
        <v>#DIV/0!</v>
      </c>
      <c r="Q283" s="408" t="s">
        <v>277</v>
      </c>
      <c r="R283" s="394">
        <v>33</v>
      </c>
      <c r="S283" s="394">
        <v>33</v>
      </c>
      <c r="T283" s="394">
        <f>S283/R283*100</f>
        <v>100</v>
      </c>
    </row>
    <row r="284" spans="2:20" s="46" customFormat="1" ht="61.5" customHeight="1">
      <c r="B284" s="289"/>
      <c r="C284" s="283"/>
      <c r="D284" s="290"/>
      <c r="E284" s="291"/>
      <c r="F284" s="291"/>
      <c r="G284" s="264"/>
      <c r="H284" s="264"/>
      <c r="I284" s="264"/>
      <c r="J284" s="287"/>
      <c r="K284" s="287"/>
      <c r="L284" s="287"/>
      <c r="M284" s="287"/>
      <c r="N284" s="285"/>
      <c r="O284" s="264"/>
      <c r="P284" s="264"/>
      <c r="Q284" s="409"/>
      <c r="R284" s="395"/>
      <c r="S284" s="395"/>
      <c r="T284" s="395"/>
    </row>
    <row r="285" spans="2:20" s="46" customFormat="1" ht="15" customHeight="1">
      <c r="B285" s="289"/>
      <c r="C285" s="283"/>
      <c r="D285" s="290"/>
      <c r="E285" s="291"/>
      <c r="F285" s="291"/>
      <c r="G285" s="264"/>
      <c r="H285" s="264"/>
      <c r="I285" s="264"/>
      <c r="J285" s="287"/>
      <c r="K285" s="287"/>
      <c r="L285" s="287"/>
      <c r="M285" s="287"/>
      <c r="N285" s="285"/>
      <c r="O285" s="264"/>
      <c r="P285" s="264"/>
      <c r="Q285" s="409"/>
      <c r="R285" s="395"/>
      <c r="S285" s="395"/>
      <c r="T285" s="395"/>
    </row>
    <row r="286" spans="2:20" s="46" customFormat="1" ht="15" customHeight="1">
      <c r="B286" s="289"/>
      <c r="C286" s="259"/>
      <c r="D286" s="261"/>
      <c r="E286" s="255"/>
      <c r="F286" s="255"/>
      <c r="G286" s="253"/>
      <c r="H286" s="253"/>
      <c r="I286" s="253"/>
      <c r="J286" s="287"/>
      <c r="K286" s="287"/>
      <c r="L286" s="287"/>
      <c r="M286" s="287"/>
      <c r="N286" s="286"/>
      <c r="O286" s="253"/>
      <c r="P286" s="253"/>
      <c r="Q286" s="410"/>
      <c r="R286" s="396"/>
      <c r="S286" s="396"/>
      <c r="T286" s="396"/>
    </row>
    <row r="287" spans="2:20" s="46" customFormat="1" ht="51.75" customHeight="1">
      <c r="B287" s="289"/>
      <c r="C287" s="258" t="s">
        <v>329</v>
      </c>
      <c r="D287" s="260"/>
      <c r="E287" s="254">
        <f>G287+I287+K287+M287</f>
        <v>0</v>
      </c>
      <c r="F287" s="254">
        <f>H287+J287+L287+N287</f>
        <v>0</v>
      </c>
      <c r="G287" s="252">
        <v>0</v>
      </c>
      <c r="H287" s="252">
        <v>0</v>
      </c>
      <c r="I287" s="252">
        <v>0</v>
      </c>
      <c r="J287" s="287">
        <v>0</v>
      </c>
      <c r="K287" s="287">
        <v>0</v>
      </c>
      <c r="L287" s="287">
        <v>0</v>
      </c>
      <c r="M287" s="287">
        <v>0</v>
      </c>
      <c r="N287" s="284">
        <v>0</v>
      </c>
      <c r="O287" s="252">
        <v>100</v>
      </c>
      <c r="P287" s="252" t="e">
        <f>F287/E287*100</f>
        <v>#DIV/0!</v>
      </c>
      <c r="Q287" s="400" t="s">
        <v>278</v>
      </c>
      <c r="R287" s="256">
        <v>11</v>
      </c>
      <c r="S287" s="256">
        <v>11</v>
      </c>
      <c r="T287" s="256">
        <f>S287/R287*100</f>
        <v>100</v>
      </c>
    </row>
    <row r="288" spans="2:20" s="46" customFormat="1" ht="51.75" customHeight="1">
      <c r="B288" s="289"/>
      <c r="C288" s="283"/>
      <c r="D288" s="290"/>
      <c r="E288" s="291"/>
      <c r="F288" s="291"/>
      <c r="G288" s="264"/>
      <c r="H288" s="264"/>
      <c r="I288" s="264"/>
      <c r="J288" s="287"/>
      <c r="K288" s="287"/>
      <c r="L288" s="287"/>
      <c r="M288" s="287"/>
      <c r="N288" s="285"/>
      <c r="O288" s="264"/>
      <c r="P288" s="264"/>
      <c r="Q288" s="401"/>
      <c r="R288" s="278"/>
      <c r="S288" s="278"/>
      <c r="T288" s="278"/>
    </row>
    <row r="289" spans="2:20" s="46" customFormat="1" ht="45" customHeight="1">
      <c r="B289" s="289"/>
      <c r="C289" s="259"/>
      <c r="D289" s="261"/>
      <c r="E289" s="255"/>
      <c r="F289" s="255"/>
      <c r="G289" s="253"/>
      <c r="H289" s="253"/>
      <c r="I289" s="253"/>
      <c r="J289" s="287"/>
      <c r="K289" s="287"/>
      <c r="L289" s="287"/>
      <c r="M289" s="287"/>
      <c r="N289" s="286"/>
      <c r="O289" s="253"/>
      <c r="P289" s="253"/>
      <c r="Q289" s="402"/>
      <c r="R289" s="257"/>
      <c r="S289" s="257"/>
      <c r="T289" s="257"/>
    </row>
    <row r="290" spans="2:20" s="46" customFormat="1" ht="37.5" customHeight="1">
      <c r="B290" s="289"/>
      <c r="C290" s="258" t="s">
        <v>328</v>
      </c>
      <c r="D290" s="260"/>
      <c r="E290" s="254">
        <f>G290+I290+K290+M290</f>
        <v>0</v>
      </c>
      <c r="F290" s="254">
        <f>H290+J290+L290+N290</f>
        <v>0</v>
      </c>
      <c r="G290" s="252">
        <v>0</v>
      </c>
      <c r="H290" s="252">
        <v>0</v>
      </c>
      <c r="I290" s="252">
        <v>0</v>
      </c>
      <c r="J290" s="287">
        <v>0</v>
      </c>
      <c r="K290" s="287">
        <v>0</v>
      </c>
      <c r="L290" s="292">
        <v>0</v>
      </c>
      <c r="M290" s="287">
        <v>0</v>
      </c>
      <c r="N290" s="284">
        <v>0</v>
      </c>
      <c r="O290" s="252">
        <v>100</v>
      </c>
      <c r="P290" s="252" t="e">
        <f>F290/E290*100</f>
        <v>#DIV/0!</v>
      </c>
      <c r="Q290" s="403" t="s">
        <v>279</v>
      </c>
      <c r="R290" s="394">
        <v>38</v>
      </c>
      <c r="S290" s="394">
        <v>38</v>
      </c>
      <c r="T290" s="394">
        <f>S290/R290*100</f>
        <v>100</v>
      </c>
    </row>
    <row r="291" spans="2:20" s="46" customFormat="1" ht="5.25" customHeight="1">
      <c r="B291" s="289"/>
      <c r="C291" s="283"/>
      <c r="D291" s="290"/>
      <c r="E291" s="291"/>
      <c r="F291" s="291"/>
      <c r="G291" s="264"/>
      <c r="H291" s="264"/>
      <c r="I291" s="264"/>
      <c r="J291" s="287"/>
      <c r="K291" s="287"/>
      <c r="L291" s="292"/>
      <c r="M291" s="287"/>
      <c r="N291" s="285"/>
      <c r="O291" s="264"/>
      <c r="P291" s="264"/>
      <c r="Q291" s="404"/>
      <c r="R291" s="395"/>
      <c r="S291" s="395"/>
      <c r="T291" s="395"/>
    </row>
    <row r="292" spans="2:20" s="46" customFormat="1" ht="15.75" customHeight="1" hidden="1">
      <c r="B292" s="289"/>
      <c r="C292" s="283"/>
      <c r="D292" s="290"/>
      <c r="E292" s="291"/>
      <c r="F292" s="291"/>
      <c r="G292" s="264"/>
      <c r="H292" s="264"/>
      <c r="I292" s="264"/>
      <c r="J292" s="287"/>
      <c r="K292" s="287"/>
      <c r="L292" s="292"/>
      <c r="M292" s="287"/>
      <c r="N292" s="285"/>
      <c r="O292" s="264"/>
      <c r="P292" s="264"/>
      <c r="Q292" s="404"/>
      <c r="R292" s="395"/>
      <c r="S292" s="395"/>
      <c r="T292" s="395"/>
    </row>
    <row r="293" spans="2:20" s="46" customFormat="1" ht="2.25" customHeight="1">
      <c r="B293" s="289"/>
      <c r="C293" s="283"/>
      <c r="D293" s="290"/>
      <c r="E293" s="291"/>
      <c r="F293" s="291"/>
      <c r="G293" s="264"/>
      <c r="H293" s="264"/>
      <c r="I293" s="264"/>
      <c r="J293" s="287"/>
      <c r="K293" s="287"/>
      <c r="L293" s="292"/>
      <c r="M293" s="287"/>
      <c r="N293" s="285"/>
      <c r="O293" s="264"/>
      <c r="P293" s="264"/>
      <c r="Q293" s="404"/>
      <c r="R293" s="395"/>
      <c r="S293" s="395"/>
      <c r="T293" s="395"/>
    </row>
    <row r="294" spans="2:20" s="46" customFormat="1" ht="15" customHeight="1">
      <c r="B294" s="289"/>
      <c r="C294" s="283"/>
      <c r="D294" s="290"/>
      <c r="E294" s="291"/>
      <c r="F294" s="291"/>
      <c r="G294" s="264"/>
      <c r="H294" s="264"/>
      <c r="I294" s="264"/>
      <c r="J294" s="287"/>
      <c r="K294" s="287"/>
      <c r="L294" s="292"/>
      <c r="M294" s="287"/>
      <c r="N294" s="285"/>
      <c r="O294" s="264"/>
      <c r="P294" s="264"/>
      <c r="Q294" s="404"/>
      <c r="R294" s="395"/>
      <c r="S294" s="395"/>
      <c r="T294" s="395"/>
    </row>
    <row r="295" spans="2:20" s="46" customFormat="1" ht="15">
      <c r="B295" s="289"/>
      <c r="C295" s="259"/>
      <c r="D295" s="261"/>
      <c r="E295" s="255"/>
      <c r="F295" s="255"/>
      <c r="G295" s="253"/>
      <c r="H295" s="253"/>
      <c r="I295" s="253"/>
      <c r="J295" s="287"/>
      <c r="K295" s="287"/>
      <c r="L295" s="292"/>
      <c r="M295" s="287"/>
      <c r="N295" s="286"/>
      <c r="O295" s="253"/>
      <c r="P295" s="253"/>
      <c r="Q295" s="405"/>
      <c r="R295" s="396"/>
      <c r="S295" s="396"/>
      <c r="T295" s="396"/>
    </row>
    <row r="296" spans="2:20" s="46" customFormat="1" ht="37.5">
      <c r="B296" s="289"/>
      <c r="C296" s="139" t="s">
        <v>327</v>
      </c>
      <c r="D296" s="25"/>
      <c r="E296" s="26">
        <f>G296+I296+K296+M296</f>
        <v>0</v>
      </c>
      <c r="F296" s="26">
        <f>H296+J296+L296+N296</f>
        <v>0</v>
      </c>
      <c r="G296" s="26">
        <v>0</v>
      </c>
      <c r="H296" s="26">
        <v>0</v>
      </c>
      <c r="I296" s="26">
        <v>0</v>
      </c>
      <c r="J296" s="26">
        <v>0</v>
      </c>
      <c r="K296" s="28">
        <v>0</v>
      </c>
      <c r="L296" s="26">
        <v>0</v>
      </c>
      <c r="M296" s="28">
        <v>0</v>
      </c>
      <c r="N296" s="29">
        <v>0</v>
      </c>
      <c r="O296" s="181">
        <v>100</v>
      </c>
      <c r="P296" s="181" t="e">
        <f>F296/E296*100</f>
        <v>#DIV/0!</v>
      </c>
      <c r="Q296" s="186" t="s">
        <v>280</v>
      </c>
      <c r="R296" s="187">
        <v>0</v>
      </c>
      <c r="S296" s="187">
        <v>0</v>
      </c>
      <c r="T296" s="187">
        <v>100</v>
      </c>
    </row>
    <row r="297" spans="2:20" s="46" customFormat="1" ht="18.75">
      <c r="B297" s="144"/>
      <c r="C297" s="157"/>
      <c r="D297" s="158"/>
      <c r="E297" s="159"/>
      <c r="F297" s="159"/>
      <c r="G297" s="159"/>
      <c r="H297" s="159"/>
      <c r="I297" s="159"/>
      <c r="J297" s="159"/>
      <c r="K297" s="160"/>
      <c r="L297" s="159"/>
      <c r="M297" s="160"/>
      <c r="N297" s="160"/>
      <c r="O297" s="161"/>
      <c r="P297" s="161"/>
      <c r="Q297" s="162"/>
      <c r="R297" s="163"/>
      <c r="S297" s="163"/>
      <c r="T297" s="163"/>
    </row>
    <row r="298" spans="2:20" s="46" customFormat="1" ht="18.75">
      <c r="B298" s="144"/>
      <c r="C298" s="157"/>
      <c r="D298" s="158"/>
      <c r="E298" s="159"/>
      <c r="F298" s="159"/>
      <c r="G298" s="159"/>
      <c r="H298" s="159"/>
      <c r="I298" s="159"/>
      <c r="J298" s="159"/>
      <c r="K298" s="160"/>
      <c r="L298" s="159"/>
      <c r="M298" s="160"/>
      <c r="N298" s="160"/>
      <c r="O298" s="161"/>
      <c r="P298" s="161"/>
      <c r="Q298" s="162"/>
      <c r="R298" s="163"/>
      <c r="S298" s="163"/>
      <c r="T298" s="163"/>
    </row>
    <row r="299" spans="5:17" s="46" customFormat="1" ht="15">
      <c r="E299" s="67"/>
      <c r="F299" s="67"/>
      <c r="Q299" s="81"/>
    </row>
    <row r="300" spans="2:17" s="46" customFormat="1" ht="16.5" customHeight="1">
      <c r="B300" s="281" t="s">
        <v>406</v>
      </c>
      <c r="C300" s="281"/>
      <c r="D300" s="281"/>
      <c r="E300" s="281"/>
      <c r="F300" s="242"/>
      <c r="G300" s="243"/>
      <c r="H300" s="243"/>
      <c r="I300" s="244"/>
      <c r="J300" s="245" t="s">
        <v>407</v>
      </c>
      <c r="K300" s="246"/>
      <c r="L300" s="83"/>
      <c r="Q300" s="81"/>
    </row>
    <row r="301" spans="2:17" s="46" customFormat="1" ht="16.5" customHeight="1">
      <c r="B301" s="281" t="s">
        <v>56</v>
      </c>
      <c r="C301" s="281"/>
      <c r="D301" s="281"/>
      <c r="E301" s="281"/>
      <c r="F301" s="247"/>
      <c r="G301" s="245" t="s">
        <v>28</v>
      </c>
      <c r="H301" s="246"/>
      <c r="I301" s="246"/>
      <c r="J301" s="282" t="s">
        <v>29</v>
      </c>
      <c r="K301" s="282"/>
      <c r="L301" s="83"/>
      <c r="Q301" s="81"/>
    </row>
    <row r="302" spans="2:17" s="46" customFormat="1" ht="13.5" customHeight="1">
      <c r="B302" s="83"/>
      <c r="C302" s="83"/>
      <c r="D302" s="83"/>
      <c r="E302" s="84"/>
      <c r="F302" s="84"/>
      <c r="G302" s="82"/>
      <c r="H302" s="83"/>
      <c r="I302" s="83"/>
      <c r="J302" s="83"/>
      <c r="K302" s="83"/>
      <c r="L302" s="83"/>
      <c r="Q302" s="81"/>
    </row>
    <row r="303" spans="2:17" s="46" customFormat="1" ht="6" customHeight="1" hidden="1">
      <c r="B303" s="83"/>
      <c r="C303" s="83"/>
      <c r="D303" s="83"/>
      <c r="E303" s="84"/>
      <c r="F303" s="84"/>
      <c r="G303" s="83"/>
      <c r="H303" s="83"/>
      <c r="I303" s="83"/>
      <c r="J303" s="83"/>
      <c r="K303" s="83"/>
      <c r="L303" s="83"/>
      <c r="Q303" s="81"/>
    </row>
    <row r="304" spans="5:17" ht="15" hidden="1">
      <c r="E304" s="1"/>
      <c r="F304" s="1"/>
      <c r="Q304" s="15"/>
    </row>
    <row r="305" spans="5:17" ht="7.5" customHeight="1" hidden="1">
      <c r="E305" s="1"/>
      <c r="F305" s="1"/>
      <c r="Q305" s="15"/>
    </row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6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</sheetData>
  <sheetProtection/>
  <mergeCells count="588">
    <mergeCell ref="R92:R93"/>
    <mergeCell ref="S92:S93"/>
    <mergeCell ref="T92:T93"/>
    <mergeCell ref="S89:S90"/>
    <mergeCell ref="T89:T90"/>
    <mergeCell ref="Q89:Q90"/>
    <mergeCell ref="R89:R90"/>
    <mergeCell ref="J47:J49"/>
    <mergeCell ref="I56:I67"/>
    <mergeCell ref="J56:J67"/>
    <mergeCell ref="T80:T81"/>
    <mergeCell ref="Q80:Q81"/>
    <mergeCell ref="T48:T49"/>
    <mergeCell ref="Q56:Q57"/>
    <mergeCell ref="M69:M73"/>
    <mergeCell ref="R48:R49"/>
    <mergeCell ref="S48:S49"/>
    <mergeCell ref="U47:U49"/>
    <mergeCell ref="O12:O17"/>
    <mergeCell ref="P12:P17"/>
    <mergeCell ref="C69:C73"/>
    <mergeCell ref="D69:D73"/>
    <mergeCell ref="E69:E73"/>
    <mergeCell ref="F69:F73"/>
    <mergeCell ref="G69:G73"/>
    <mergeCell ref="Q48:Q49"/>
    <mergeCell ref="K12:K17"/>
    <mergeCell ref="K47:K49"/>
    <mergeCell ref="L47:L49"/>
    <mergeCell ref="N47:N49"/>
    <mergeCell ref="O47:O49"/>
    <mergeCell ref="H12:H17"/>
    <mergeCell ref="I12:I17"/>
    <mergeCell ref="J12:J17"/>
    <mergeCell ref="L12:L17"/>
    <mergeCell ref="M12:M17"/>
    <mergeCell ref="N12:N17"/>
    <mergeCell ref="B12:B17"/>
    <mergeCell ref="C12:C17"/>
    <mergeCell ref="D12:D17"/>
    <mergeCell ref="E12:E17"/>
    <mergeCell ref="F12:F17"/>
    <mergeCell ref="G12:G17"/>
    <mergeCell ref="R157:R158"/>
    <mergeCell ref="S157:S158"/>
    <mergeCell ref="C154:C156"/>
    <mergeCell ref="D154:D156"/>
    <mergeCell ref="E154:E156"/>
    <mergeCell ref="F154:F156"/>
    <mergeCell ref="G154:G156"/>
    <mergeCell ref="H154:H156"/>
    <mergeCell ref="P154:P156"/>
    <mergeCell ref="D157:D158"/>
    <mergeCell ref="C157:C158"/>
    <mergeCell ref="B152:B153"/>
    <mergeCell ref="C152:C153"/>
    <mergeCell ref="D152:D153"/>
    <mergeCell ref="E152:E153"/>
    <mergeCell ref="Q224:Q225"/>
    <mergeCell ref="F152:F153"/>
    <mergeCell ref="G152:G153"/>
    <mergeCell ref="O152:O153"/>
    <mergeCell ref="C213:C214"/>
    <mergeCell ref="R224:R225"/>
    <mergeCell ref="S224:S225"/>
    <mergeCell ref="T224:T225"/>
    <mergeCell ref="J238:J239"/>
    <mergeCell ref="K238:K239"/>
    <mergeCell ref="L238:L239"/>
    <mergeCell ref="M238:M239"/>
    <mergeCell ref="N238:N239"/>
    <mergeCell ref="O234:O235"/>
    <mergeCell ref="P234:P235"/>
    <mergeCell ref="C238:C239"/>
    <mergeCell ref="D238:D239"/>
    <mergeCell ref="E238:E239"/>
    <mergeCell ref="F238:F239"/>
    <mergeCell ref="G238:G239"/>
    <mergeCell ref="H238:H239"/>
    <mergeCell ref="P238:P239"/>
    <mergeCell ref="I238:I239"/>
    <mergeCell ref="O238:O239"/>
    <mergeCell ref="O229:O230"/>
    <mergeCell ref="P229:P230"/>
    <mergeCell ref="C234:C235"/>
    <mergeCell ref="D234:D235"/>
    <mergeCell ref="E234:E235"/>
    <mergeCell ref="F234:F235"/>
    <mergeCell ref="G234:G235"/>
    <mergeCell ref="H234:H235"/>
    <mergeCell ref="C229:C230"/>
    <mergeCell ref="D229:D230"/>
    <mergeCell ref="L222:L225"/>
    <mergeCell ref="M222:M225"/>
    <mergeCell ref="E229:E230"/>
    <mergeCell ref="F229:F230"/>
    <mergeCell ref="G229:G230"/>
    <mergeCell ref="J234:J235"/>
    <mergeCell ref="H229:H230"/>
    <mergeCell ref="I229:I230"/>
    <mergeCell ref="J229:J230"/>
    <mergeCell ref="I234:I235"/>
    <mergeCell ref="P213:P214"/>
    <mergeCell ref="H213:H214"/>
    <mergeCell ref="I213:I214"/>
    <mergeCell ref="J213:J214"/>
    <mergeCell ref="K213:K214"/>
    <mergeCell ref="L213:L214"/>
    <mergeCell ref="M213:M214"/>
    <mergeCell ref="D213:D214"/>
    <mergeCell ref="E213:E214"/>
    <mergeCell ref="F213:F214"/>
    <mergeCell ref="G213:G214"/>
    <mergeCell ref="N213:N214"/>
    <mergeCell ref="E157:E158"/>
    <mergeCell ref="F206:F208"/>
    <mergeCell ref="G206:G208"/>
    <mergeCell ref="H206:H208"/>
    <mergeCell ref="H157:H158"/>
    <mergeCell ref="O206:O208"/>
    <mergeCell ref="M157:M158"/>
    <mergeCell ref="F157:F158"/>
    <mergeCell ref="Q58:Q59"/>
    <mergeCell ref="K76:K78"/>
    <mergeCell ref="L76:L78"/>
    <mergeCell ref="M76:M78"/>
    <mergeCell ref="N76:N78"/>
    <mergeCell ref="N112:N113"/>
    <mergeCell ref="Q92:Q93"/>
    <mergeCell ref="Q103:Q104"/>
    <mergeCell ref="I206:I208"/>
    <mergeCell ref="J206:J208"/>
    <mergeCell ref="K206:K208"/>
    <mergeCell ref="I80:I81"/>
    <mergeCell ref="J80:J81"/>
    <mergeCell ref="P152:P153"/>
    <mergeCell ref="Q157:Q158"/>
    <mergeCell ref="I92:I93"/>
    <mergeCell ref="J92:J93"/>
    <mergeCell ref="P283:P286"/>
    <mergeCell ref="O69:O73"/>
    <mergeCell ref="P69:P73"/>
    <mergeCell ref="R80:R81"/>
    <mergeCell ref="M112:M113"/>
    <mergeCell ref="R56:R57"/>
    <mergeCell ref="O112:O113"/>
    <mergeCell ref="P112:P113"/>
    <mergeCell ref="O96:O97"/>
    <mergeCell ref="P96:P97"/>
    <mergeCell ref="Q281:Q282"/>
    <mergeCell ref="R281:R282"/>
    <mergeCell ref="S281:S282"/>
    <mergeCell ref="T281:T282"/>
    <mergeCell ref="Q283:Q286"/>
    <mergeCell ref="R283:R286"/>
    <mergeCell ref="S283:S286"/>
    <mergeCell ref="T283:T286"/>
    <mergeCell ref="O222:O225"/>
    <mergeCell ref="P222:P225"/>
    <mergeCell ref="Q287:Q289"/>
    <mergeCell ref="S287:S289"/>
    <mergeCell ref="Q290:Q295"/>
    <mergeCell ref="R290:R295"/>
    <mergeCell ref="S290:S295"/>
    <mergeCell ref="O251:O254"/>
    <mergeCell ref="P251:P254"/>
    <mergeCell ref="P281:P282"/>
    <mergeCell ref="T4:T8"/>
    <mergeCell ref="K6:L7"/>
    <mergeCell ref="T290:T295"/>
    <mergeCell ref="R287:R289"/>
    <mergeCell ref="T287:T289"/>
    <mergeCell ref="Q51:Q52"/>
    <mergeCell ref="R51:R52"/>
    <mergeCell ref="S51:S52"/>
    <mergeCell ref="T51:T52"/>
    <mergeCell ref="Q76:Q78"/>
    <mergeCell ref="E4:N4"/>
    <mergeCell ref="O4:P6"/>
    <mergeCell ref="T76:T78"/>
    <mergeCell ref="S58:S59"/>
    <mergeCell ref="Q60:Q61"/>
    <mergeCell ref="C1:P1"/>
    <mergeCell ref="C2:P2"/>
    <mergeCell ref="C3:P3"/>
    <mergeCell ref="R4:R8"/>
    <mergeCell ref="S4:S8"/>
    <mergeCell ref="Q4:Q8"/>
    <mergeCell ref="E5:F7"/>
    <mergeCell ref="G5:N5"/>
    <mergeCell ref="G6:H7"/>
    <mergeCell ref="I6:J7"/>
    <mergeCell ref="B18:B46"/>
    <mergeCell ref="M6:N7"/>
    <mergeCell ref="B4:B8"/>
    <mergeCell ref="C4:C8"/>
    <mergeCell ref="D4:D8"/>
    <mergeCell ref="B47:B49"/>
    <mergeCell ref="C47:C49"/>
    <mergeCell ref="D47:D49"/>
    <mergeCell ref="E47:E49"/>
    <mergeCell ref="F47:F49"/>
    <mergeCell ref="P47:P49"/>
    <mergeCell ref="M47:M49"/>
    <mergeCell ref="G47:G49"/>
    <mergeCell ref="H47:H49"/>
    <mergeCell ref="I47:I49"/>
    <mergeCell ref="B50:B55"/>
    <mergeCell ref="C51:C52"/>
    <mergeCell ref="D51:D52"/>
    <mergeCell ref="E51:E52"/>
    <mergeCell ref="F51:F52"/>
    <mergeCell ref="G51:G52"/>
    <mergeCell ref="T58:T59"/>
    <mergeCell ref="S60:S61"/>
    <mergeCell ref="T60:T61"/>
    <mergeCell ref="R62:R67"/>
    <mergeCell ref="S62:S67"/>
    <mergeCell ref="R58:R59"/>
    <mergeCell ref="T62:T67"/>
    <mergeCell ref="R60:R61"/>
    <mergeCell ref="N51:N52"/>
    <mergeCell ref="O51:O52"/>
    <mergeCell ref="P51:P52"/>
    <mergeCell ref="B56:B65"/>
    <mergeCell ref="H51:H52"/>
    <mergeCell ref="I51:I52"/>
    <mergeCell ref="J51:J52"/>
    <mergeCell ref="K51:K52"/>
    <mergeCell ref="L51:L52"/>
    <mergeCell ref="M51:M52"/>
    <mergeCell ref="B68:B93"/>
    <mergeCell ref="C76:C78"/>
    <mergeCell ref="D76:D78"/>
    <mergeCell ref="E76:E78"/>
    <mergeCell ref="F76:F78"/>
    <mergeCell ref="G76:G78"/>
    <mergeCell ref="C80:C81"/>
    <mergeCell ref="D80:D81"/>
    <mergeCell ref="E80:E81"/>
    <mergeCell ref="F80:F81"/>
    <mergeCell ref="C56:C67"/>
    <mergeCell ref="D56:D67"/>
    <mergeCell ref="E56:E67"/>
    <mergeCell ref="F56:F67"/>
    <mergeCell ref="G56:G67"/>
    <mergeCell ref="H56:H67"/>
    <mergeCell ref="M56:M67"/>
    <mergeCell ref="N56:N67"/>
    <mergeCell ref="K69:K73"/>
    <mergeCell ref="L69:L73"/>
    <mergeCell ref="N69:N73"/>
    <mergeCell ref="H76:H78"/>
    <mergeCell ref="H69:H73"/>
    <mergeCell ref="I76:I78"/>
    <mergeCell ref="J76:J78"/>
    <mergeCell ref="I69:I73"/>
    <mergeCell ref="H89:H90"/>
    <mergeCell ref="I89:I90"/>
    <mergeCell ref="K80:K81"/>
    <mergeCell ref="L80:L81"/>
    <mergeCell ref="K56:K67"/>
    <mergeCell ref="L56:L67"/>
    <mergeCell ref="J69:J73"/>
    <mergeCell ref="J89:J90"/>
    <mergeCell ref="K89:K90"/>
    <mergeCell ref="L89:L90"/>
    <mergeCell ref="G80:G81"/>
    <mergeCell ref="H80:H81"/>
    <mergeCell ref="M80:M81"/>
    <mergeCell ref="N80:N81"/>
    <mergeCell ref="T56:T57"/>
    <mergeCell ref="C89:C90"/>
    <mergeCell ref="D89:D90"/>
    <mergeCell ref="E89:E90"/>
    <mergeCell ref="F89:F90"/>
    <mergeCell ref="G89:G90"/>
    <mergeCell ref="M89:M90"/>
    <mergeCell ref="N89:N90"/>
    <mergeCell ref="O89:O90"/>
    <mergeCell ref="S76:S78"/>
    <mergeCell ref="P89:P90"/>
    <mergeCell ref="S56:S57"/>
    <mergeCell ref="O80:O81"/>
    <mergeCell ref="P80:P81"/>
    <mergeCell ref="O76:O78"/>
    <mergeCell ref="P76:P78"/>
    <mergeCell ref="O56:O67"/>
    <mergeCell ref="P56:P67"/>
    <mergeCell ref="Q62:Q67"/>
    <mergeCell ref="S80:S81"/>
    <mergeCell ref="R76:R78"/>
    <mergeCell ref="C92:C93"/>
    <mergeCell ref="D92:D93"/>
    <mergeCell ref="E92:E93"/>
    <mergeCell ref="F92:F93"/>
    <mergeCell ref="G92:G93"/>
    <mergeCell ref="H92:H93"/>
    <mergeCell ref="K92:K93"/>
    <mergeCell ref="N96:N97"/>
    <mergeCell ref="B95:B107"/>
    <mergeCell ref="C98:C99"/>
    <mergeCell ref="D98:D99"/>
    <mergeCell ref="E98:E99"/>
    <mergeCell ref="F98:F99"/>
    <mergeCell ref="N101:N104"/>
    <mergeCell ref="L92:L93"/>
    <mergeCell ref="M92:M93"/>
    <mergeCell ref="N92:N93"/>
    <mergeCell ref="O92:O93"/>
    <mergeCell ref="P92:P93"/>
    <mergeCell ref="N98:N99"/>
    <mergeCell ref="O98:O99"/>
    <mergeCell ref="L98:L99"/>
    <mergeCell ref="M98:M99"/>
    <mergeCell ref="P101:P104"/>
    <mergeCell ref="K101:K104"/>
    <mergeCell ref="L101:L104"/>
    <mergeCell ref="M101:M104"/>
    <mergeCell ref="O101:O104"/>
    <mergeCell ref="G98:G99"/>
    <mergeCell ref="H98:H99"/>
    <mergeCell ref="I98:I99"/>
    <mergeCell ref="J98:J99"/>
    <mergeCell ref="K98:K99"/>
    <mergeCell ref="J101:J104"/>
    <mergeCell ref="H101:H104"/>
    <mergeCell ref="I101:I104"/>
    <mergeCell ref="I105:I106"/>
    <mergeCell ref="J105:J106"/>
    <mergeCell ref="C101:C104"/>
    <mergeCell ref="D101:D104"/>
    <mergeCell ref="E101:E104"/>
    <mergeCell ref="F101:F104"/>
    <mergeCell ref="G101:G104"/>
    <mergeCell ref="P108:P111"/>
    <mergeCell ref="I112:I113"/>
    <mergeCell ref="J112:J113"/>
    <mergeCell ref="K112:K113"/>
    <mergeCell ref="L112:L113"/>
    <mergeCell ref="F108:F111"/>
    <mergeCell ref="G108:G111"/>
    <mergeCell ref="H108:H111"/>
    <mergeCell ref="I108:I111"/>
    <mergeCell ref="J108:J111"/>
    <mergeCell ref="G112:G113"/>
    <mergeCell ref="H112:H113"/>
    <mergeCell ref="L108:L111"/>
    <mergeCell ref="M108:M111"/>
    <mergeCell ref="N108:N111"/>
    <mergeCell ref="O108:O111"/>
    <mergeCell ref="H142:H143"/>
    <mergeCell ref="K108:K111"/>
    <mergeCell ref="B108:B111"/>
    <mergeCell ref="C108:C111"/>
    <mergeCell ref="D108:D111"/>
    <mergeCell ref="E108:E111"/>
    <mergeCell ref="C112:C113"/>
    <mergeCell ref="D112:D113"/>
    <mergeCell ref="E112:E113"/>
    <mergeCell ref="F112:F113"/>
    <mergeCell ref="H122:H127"/>
    <mergeCell ref="I122:I127"/>
    <mergeCell ref="J122:J127"/>
    <mergeCell ref="K122:K127"/>
    <mergeCell ref="L122:L127"/>
    <mergeCell ref="H152:H153"/>
    <mergeCell ref="I152:I153"/>
    <mergeCell ref="J152:J153"/>
    <mergeCell ref="K152:K153"/>
    <mergeCell ref="L152:L153"/>
    <mergeCell ref="I157:I158"/>
    <mergeCell ref="J157:J158"/>
    <mergeCell ref="K157:K158"/>
    <mergeCell ref="L157:L158"/>
    <mergeCell ref="C122:C127"/>
    <mergeCell ref="D122:D127"/>
    <mergeCell ref="E122:E127"/>
    <mergeCell ref="F122:F127"/>
    <mergeCell ref="G122:G127"/>
    <mergeCell ref="I142:I143"/>
    <mergeCell ref="B189:B193"/>
    <mergeCell ref="C189:C193"/>
    <mergeCell ref="D189:D193"/>
    <mergeCell ref="E189:E193"/>
    <mergeCell ref="F189:F193"/>
    <mergeCell ref="G189:G193"/>
    <mergeCell ref="I189:I193"/>
    <mergeCell ref="J189:J193"/>
    <mergeCell ref="K189:K193"/>
    <mergeCell ref="L189:L193"/>
    <mergeCell ref="M189:M193"/>
    <mergeCell ref="M152:M153"/>
    <mergeCell ref="I154:I156"/>
    <mergeCell ref="J154:J156"/>
    <mergeCell ref="K154:K156"/>
    <mergeCell ref="L154:L156"/>
    <mergeCell ref="B194:B199"/>
    <mergeCell ref="B204:B217"/>
    <mergeCell ref="B222:B225"/>
    <mergeCell ref="C222:C225"/>
    <mergeCell ref="D222:D225"/>
    <mergeCell ref="H189:H193"/>
    <mergeCell ref="E222:E225"/>
    <mergeCell ref="C206:C208"/>
    <mergeCell ref="D206:D208"/>
    <mergeCell ref="E206:E208"/>
    <mergeCell ref="O189:O193"/>
    <mergeCell ref="P189:P193"/>
    <mergeCell ref="J222:J225"/>
    <mergeCell ref="K222:K225"/>
    <mergeCell ref="L206:L208"/>
    <mergeCell ref="M206:M208"/>
    <mergeCell ref="N206:N208"/>
    <mergeCell ref="N222:N225"/>
    <mergeCell ref="P206:P208"/>
    <mergeCell ref="O213:O214"/>
    <mergeCell ref="M251:M254"/>
    <mergeCell ref="N251:N254"/>
    <mergeCell ref="N229:N230"/>
    <mergeCell ref="L234:L235"/>
    <mergeCell ref="M234:M235"/>
    <mergeCell ref="K234:K235"/>
    <mergeCell ref="N234:N235"/>
    <mergeCell ref="M229:M230"/>
    <mergeCell ref="K229:K230"/>
    <mergeCell ref="L229:L230"/>
    <mergeCell ref="B226:B250"/>
    <mergeCell ref="F222:F225"/>
    <mergeCell ref="G222:G225"/>
    <mergeCell ref="H222:H225"/>
    <mergeCell ref="I222:I225"/>
    <mergeCell ref="B251:B254"/>
    <mergeCell ref="C251:C254"/>
    <mergeCell ref="D251:D254"/>
    <mergeCell ref="E251:E254"/>
    <mergeCell ref="F251:F254"/>
    <mergeCell ref="B255:B272"/>
    <mergeCell ref="B274:B277"/>
    <mergeCell ref="G251:G254"/>
    <mergeCell ref="H251:H254"/>
    <mergeCell ref="I251:I254"/>
    <mergeCell ref="J251:J254"/>
    <mergeCell ref="K251:K254"/>
    <mergeCell ref="L251:L254"/>
    <mergeCell ref="I281:I282"/>
    <mergeCell ref="E281:E282"/>
    <mergeCell ref="F281:F282"/>
    <mergeCell ref="G281:G282"/>
    <mergeCell ref="G278:G279"/>
    <mergeCell ref="K278:K279"/>
    <mergeCell ref="L278:L279"/>
    <mergeCell ref="C287:C289"/>
    <mergeCell ref="D287:D289"/>
    <mergeCell ref="E287:E289"/>
    <mergeCell ref="F287:F289"/>
    <mergeCell ref="G287:G289"/>
    <mergeCell ref="C283:C286"/>
    <mergeCell ref="D283:D286"/>
    <mergeCell ref="E283:E286"/>
    <mergeCell ref="F283:F286"/>
    <mergeCell ref="G283:G286"/>
    <mergeCell ref="N281:N282"/>
    <mergeCell ref="O281:O282"/>
    <mergeCell ref="K281:K282"/>
    <mergeCell ref="L281:L282"/>
    <mergeCell ref="M281:M282"/>
    <mergeCell ref="L283:L286"/>
    <mergeCell ref="M283:M286"/>
    <mergeCell ref="N283:N286"/>
    <mergeCell ref="O283:O286"/>
    <mergeCell ref="C281:C282"/>
    <mergeCell ref="D281:D282"/>
    <mergeCell ref="I283:I286"/>
    <mergeCell ref="H281:H282"/>
    <mergeCell ref="H283:H286"/>
    <mergeCell ref="K283:K286"/>
    <mergeCell ref="M287:M289"/>
    <mergeCell ref="H287:H289"/>
    <mergeCell ref="I287:I289"/>
    <mergeCell ref="K287:K289"/>
    <mergeCell ref="D290:D295"/>
    <mergeCell ref="E290:E295"/>
    <mergeCell ref="F290:F295"/>
    <mergeCell ref="G290:G295"/>
    <mergeCell ref="L290:L295"/>
    <mergeCell ref="P287:P289"/>
    <mergeCell ref="O287:O289"/>
    <mergeCell ref="B280:B296"/>
    <mergeCell ref="J290:J295"/>
    <mergeCell ref="K290:K295"/>
    <mergeCell ref="N154:N156"/>
    <mergeCell ref="O154:O156"/>
    <mergeCell ref="M290:M295"/>
    <mergeCell ref="J281:J282"/>
    <mergeCell ref="J287:J289"/>
    <mergeCell ref="C290:C295"/>
    <mergeCell ref="N287:N289"/>
    <mergeCell ref="H278:H279"/>
    <mergeCell ref="I278:I279"/>
    <mergeCell ref="J278:J279"/>
    <mergeCell ref="J283:J286"/>
    <mergeCell ref="N290:N295"/>
    <mergeCell ref="H290:H295"/>
    <mergeCell ref="I290:I295"/>
    <mergeCell ref="L287:L289"/>
    <mergeCell ref="P290:P295"/>
    <mergeCell ref="P142:P143"/>
    <mergeCell ref="B301:E301"/>
    <mergeCell ref="J301:K301"/>
    <mergeCell ref="P278:P279"/>
    <mergeCell ref="M278:M279"/>
    <mergeCell ref="N278:N279"/>
    <mergeCell ref="O278:O279"/>
    <mergeCell ref="B300:E300"/>
    <mergeCell ref="O290:O295"/>
    <mergeCell ref="C132:C133"/>
    <mergeCell ref="D132:D133"/>
    <mergeCell ref="E132:E133"/>
    <mergeCell ref="F132:F133"/>
    <mergeCell ref="G132:G133"/>
    <mergeCell ref="C278:C279"/>
    <mergeCell ref="D278:D279"/>
    <mergeCell ref="E278:E279"/>
    <mergeCell ref="F278:F279"/>
    <mergeCell ref="G157:G158"/>
    <mergeCell ref="H132:H133"/>
    <mergeCell ref="J142:J143"/>
    <mergeCell ref="M122:M127"/>
    <mergeCell ref="N142:N143"/>
    <mergeCell ref="C142:C143"/>
    <mergeCell ref="D142:D143"/>
    <mergeCell ref="E142:E143"/>
    <mergeCell ref="F142:F143"/>
    <mergeCell ref="G142:G143"/>
    <mergeCell ref="I132:I133"/>
    <mergeCell ref="J132:J133"/>
    <mergeCell ref="K132:K133"/>
    <mergeCell ref="Q190:Q193"/>
    <mergeCell ref="R190:R193"/>
    <mergeCell ref="S190:S193"/>
    <mergeCell ref="T190:T193"/>
    <mergeCell ref="L132:L133"/>
    <mergeCell ref="M132:M133"/>
    <mergeCell ref="N132:N133"/>
    <mergeCell ref="O132:O133"/>
    <mergeCell ref="U190:U193"/>
    <mergeCell ref="K142:K143"/>
    <mergeCell ref="L142:L143"/>
    <mergeCell ref="M142:M143"/>
    <mergeCell ref="P157:P158"/>
    <mergeCell ref="N189:N193"/>
    <mergeCell ref="N157:N158"/>
    <mergeCell ref="O157:O158"/>
    <mergeCell ref="N152:N153"/>
    <mergeCell ref="M154:M156"/>
    <mergeCell ref="N122:N127"/>
    <mergeCell ref="O122:O127"/>
    <mergeCell ref="P122:P127"/>
    <mergeCell ref="P132:P133"/>
    <mergeCell ref="O142:O143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R103:R104"/>
    <mergeCell ref="S103:S104"/>
    <mergeCell ref="T103:T104"/>
    <mergeCell ref="P98:P99"/>
    <mergeCell ref="C105:C106"/>
    <mergeCell ref="D105:D106"/>
    <mergeCell ref="E105:E106"/>
    <mergeCell ref="F105:F106"/>
    <mergeCell ref="G105:G106"/>
    <mergeCell ref="H105:H106"/>
    <mergeCell ref="K105:K106"/>
    <mergeCell ref="L105:L106"/>
    <mergeCell ref="M105:M106"/>
    <mergeCell ref="N105:N106"/>
    <mergeCell ref="O105:O106"/>
    <mergeCell ref="P105:P10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3"/>
  <rowBreaks count="4" manualBreakCount="4">
    <brk id="196" min="1" max="19" man="1"/>
    <brk id="208" min="1" max="19" man="1"/>
    <brk id="221" min="1" max="19" man="1"/>
    <brk id="3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="50" zoomScaleNormal="50" zoomScalePageLayoutView="0" workbookViewId="0" topLeftCell="A1">
      <selection activeCell="J2" sqref="J2"/>
    </sheetView>
  </sheetViews>
  <sheetFormatPr defaultColWidth="9.140625" defaultRowHeight="15"/>
  <cols>
    <col min="1" max="1" width="40.57421875" style="0" customWidth="1"/>
    <col min="2" max="2" width="15.7109375" style="0" customWidth="1"/>
    <col min="4" max="4" width="25.28125" style="0" customWidth="1"/>
  </cols>
  <sheetData>
    <row r="1" spans="1:4" ht="282" customHeight="1">
      <c r="A1" s="129"/>
      <c r="B1" s="104"/>
      <c r="C1" s="104"/>
      <c r="D1" s="104"/>
    </row>
    <row r="2" spans="1:4" ht="280.5" customHeight="1">
      <c r="A2" s="129"/>
      <c r="B2" s="104"/>
      <c r="C2" s="104"/>
      <c r="D2" s="104"/>
    </row>
    <row r="3" spans="1:4" ht="283.5" customHeight="1">
      <c r="A3" s="129"/>
      <c r="B3" s="104"/>
      <c r="C3" s="104"/>
      <c r="D3" s="104"/>
    </row>
    <row r="4" spans="1:4" ht="279" customHeight="1">
      <c r="A4" s="129"/>
      <c r="B4" s="104"/>
      <c r="C4" s="104"/>
      <c r="D4" s="104"/>
    </row>
    <row r="5" spans="1:4" ht="285" customHeight="1">
      <c r="A5" s="129"/>
      <c r="B5" s="104"/>
      <c r="C5" s="104"/>
      <c r="D5" s="104"/>
    </row>
    <row r="6" spans="1:4" ht="15.75">
      <c r="A6" s="129"/>
      <c r="B6" s="104"/>
      <c r="C6" s="104"/>
      <c r="D6" s="104"/>
    </row>
    <row r="7" spans="1:4" ht="229.5" customHeight="1">
      <c r="A7" s="129"/>
      <c r="B7" s="104"/>
      <c r="C7" s="104"/>
      <c r="D7" s="104"/>
    </row>
    <row r="8" spans="1:4" ht="228" customHeight="1">
      <c r="A8" s="129"/>
      <c r="B8" s="104"/>
      <c r="C8" s="104"/>
      <c r="D8" s="1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Стрыгина Мария Александровна</cp:lastModifiedBy>
  <cp:lastPrinted>2022-03-21T12:51:36Z</cp:lastPrinted>
  <dcterms:created xsi:type="dcterms:W3CDTF">2014-04-02T11:01:30Z</dcterms:created>
  <dcterms:modified xsi:type="dcterms:W3CDTF">2022-03-21T12:51:43Z</dcterms:modified>
  <cp:category/>
  <cp:version/>
  <cp:contentType/>
  <cp:contentStatus/>
</cp:coreProperties>
</file>