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tabRatio="450" activeTab="0"/>
  </bookViews>
  <sheets>
    <sheet name="2023" sheetId="1" r:id="rId1"/>
    <sheet name="Лист1" sheetId="2" r:id="rId2"/>
  </sheets>
  <definedNames>
    <definedName name="_xlnm.Print_Area" localSheetId="0">'2023'!$B$1:$T$346</definedName>
  </definedNames>
  <calcPr fullCalcOnLoad="1"/>
</workbook>
</file>

<file path=xl/sharedStrings.xml><?xml version="1.0" encoding="utf-8"?>
<sst xmlns="http://schemas.openxmlformats.org/spreadsheetml/2006/main" count="480" uniqueCount="428">
  <si>
    <t>Объемы финансирования, тыс. рублей</t>
  </si>
  <si>
    <t>Подпрограмма № 1 Владение, пользование и распоряжение земельными ресурсами</t>
  </si>
  <si>
    <t xml:space="preserve">Подпрограмма 3 "Обеспечение реализации муниципальной программы " </t>
  </si>
  <si>
    <t>&lt;10</t>
  </si>
  <si>
    <t>&lt;100</t>
  </si>
  <si>
    <t xml:space="preserve">Наименование  программных мероприятий </t>
  </si>
  <si>
    <t>Срок реализации программы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</si>
  <si>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</si>
  <si>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</si>
  <si>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</si>
  <si>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</si>
  <si>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</si>
  <si>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</si>
  <si>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федеральный      бюджет</t>
  </si>
  <si>
    <t>областной бюджет</t>
  </si>
  <si>
    <t>внебюджетные источники</t>
  </si>
  <si>
    <t>факт</t>
  </si>
  <si>
    <t>план</t>
  </si>
  <si>
    <t xml:space="preserve">Подпрограмма  5. "Развитие музейного дела" </t>
  </si>
  <si>
    <t>Поголовье крупного рогатого скота специализированных мясных пород и помесного скота, полученного от скрещивания со специализированными мясными породами, в сельскохозяйственных организациях, крестьянских (фермерских) хозяйствах, включая индивидуальных предпринимателей (голов)</t>
  </si>
  <si>
    <t>Подпрограмма 2. "Развитие овощеводства открытого и защищенного грунта и семенного картофелеводства"</t>
  </si>
  <si>
    <t>Подпрограмма 2 "Создание условий для эффективного и ответственного управления муниципальными финансами, повышение устойчивости бюджетов муниципальных образований Семилукского муниципального района"</t>
  </si>
  <si>
    <t>Подпрограмма 4 "Обеспечение реализации муниципальной программы"</t>
  </si>
  <si>
    <t>Уровень исполнения плановых назначений  по расходам на реализацию подпрограммы, %</t>
  </si>
  <si>
    <t>№ п/п</t>
  </si>
  <si>
    <t>Да</t>
  </si>
  <si>
    <t>Подпрограмма № 1 "Развитие и модернизация защиты населения от угроз чрезвычайных ситуаций и пожаров"</t>
  </si>
  <si>
    <t>Подпрограмма № 1"Комплексные меры профилактики правонарушений"</t>
  </si>
  <si>
    <t xml:space="preserve">(подпись)                           </t>
  </si>
  <si>
    <t>(Ф.И.О.)</t>
  </si>
  <si>
    <t>Всего по программам</t>
  </si>
  <si>
    <t xml:space="preserve"> </t>
  </si>
  <si>
    <t>Подпрограмма № 2 "Противодействие коррупции при осуществлении органами местного самоуправления полномочий по решению вопросов местного значения Семилукского муниципального района"</t>
  </si>
  <si>
    <t>Подпрограмма № 4 "Обеспечение реализации муниципальной программы"</t>
  </si>
  <si>
    <t>Подпрограмма 2. "Развитие общего образования"</t>
  </si>
  <si>
    <t>Подпрограмма 1 "Развитие дошкольного образования"</t>
  </si>
  <si>
    <t>Подпрограмма 3. "Развитие дополнительного образования"</t>
  </si>
  <si>
    <t>Подпрограмма 4.  "Социализация детей-сирот и детей, нуждающихся в особой защите государства"</t>
  </si>
  <si>
    <t>Подпрограмма 5. "Создание условий для организации отдыха и оздоровления детей и молодежи"</t>
  </si>
  <si>
    <t>Подпрограмма 6. "Вовлечение молодёжи в социальную практику"</t>
  </si>
  <si>
    <t>Подпрограмма 7. "Обеспечение реализации муниципальной  программы"</t>
  </si>
  <si>
    <t>Подпрограмма  2.  "Развитие градостроительной деятельности"</t>
  </si>
  <si>
    <t xml:space="preserve">Подпрограмма 1. "Искусство и наследие" </t>
  </si>
  <si>
    <t>Подпрограмма 2.  "Образование"</t>
  </si>
  <si>
    <t>Подпрограмма 3. "Развитие подотрасли животноводства, переработки и реализации продукции животноводства"</t>
  </si>
  <si>
    <t>Подпрограмма 4. "Развитие мясного скотоводства"</t>
  </si>
  <si>
    <t>Подпрограмма 5. "Развитие молочного скотоводства"</t>
  </si>
  <si>
    <t>по Семилукскому муниципальному району</t>
  </si>
  <si>
    <t xml:space="preserve">местный бюджет </t>
  </si>
  <si>
    <t>Подпрограмма 1. "Развитие подоотрасли растениеводства, переработки и реализации продукции растениеводства"</t>
  </si>
  <si>
    <t>Подпрограмма 2. "Строительство и реконструкция спортивных сооружений Семилукского муниципального района"</t>
  </si>
  <si>
    <t>Подпрограмма 1. "Развитие и поддержка малого и среднего предпринимательства"</t>
  </si>
  <si>
    <t>в том числе по источникам финансирования</t>
  </si>
  <si>
    <t xml:space="preserve">Доля расходов на обслуживание муниципального долга в общем объеме расходов бюджета Семилукского муниципального района (за исключением расходов, осуществляемых за счет субвенции из бюджетов вышестоящих уровней), %;               </t>
  </si>
  <si>
    <t>≥95</t>
  </si>
  <si>
    <t>муниципального района</t>
  </si>
  <si>
    <t>Программа № 2 "Обеспечение доступным и комфортным жильем  населения Семилукского муниципального района"</t>
  </si>
  <si>
    <t>Подпрограмма 2 "Развитие пассажирского транспорта общего пользования Семилукского муниципального района"</t>
  </si>
  <si>
    <t>Увеличение числа населения удовлетворенного качеством транспортного обслуживания</t>
  </si>
  <si>
    <t>Снижение доли населения, проживающего в населенных пунктах, не имеющего регулярного автобусного сообщения с административным центром Семилукского муниципального района, в общей численности населения района</t>
  </si>
  <si>
    <t>Обеспечение эффективного расходования бюджетных средств направленных на реализацию подпрограммы 2 «Развитие пассажирского транспорта общего пользования Семилукского муниципального района»  настоящей муниципальной программы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</si>
  <si>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бюджетными учреждениями на территории Семилукского муниципального района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</si>
  <si>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бюджетными учреждениями на территории Семилукского муниципального района</t>
  </si>
  <si>
    <t>Доля объема холодной воды, расчеты за которую осуществляются с использованием приборов учета, в общем объеме воды, потребляемой бюджетными учреждениями на территории Семилукского муниципального района</t>
  </si>
  <si>
    <t>Доля объема горячей воды, расчеты за которую осуществляются с использованием приборов учета, в общем объеме воды, потребляемой бюджетными учреждениями на территории Семилукского муниципального района</t>
  </si>
  <si>
    <t>Подпрограмма № 3 Обеспечение реализации муниципальной программы</t>
  </si>
  <si>
    <t>Подпрограмма 1. "Развитие физической культуры и массового спорта"</t>
  </si>
  <si>
    <t>Подпрограмма № 3 "Совершенствование системы оплаты труда лиц, замещающих муниципальные должности, муниципальных служащих и работников, замещающих должности, не являющиеся должностями муниципальной службы органов местного самоуправления Семилукского муниципального района"</t>
  </si>
  <si>
    <t>Программа № 1 "Развитие образования"</t>
  </si>
  <si>
    <t>Программа № 3 "Развитие культуры и туризма"</t>
  </si>
  <si>
    <t>Программа № 4  "Развитие физической культуры и спорта"</t>
  </si>
  <si>
    <t>Программа № 5  "Экономическое развитие и инновационная экономика"</t>
  </si>
  <si>
    <t>Программа № 6  "Развитие сельского хозяйства, производства пищевых продуктов и инфраструктуры агропродовольственного рынка"</t>
  </si>
  <si>
    <t>Программа № 7  "Энергоэффективность и развитие энергетики на территории Семилукского муниципального района Воронежской области"</t>
  </si>
  <si>
    <t>Программа № 8  "Управление муниципальным имуществом"</t>
  </si>
  <si>
    <t>Программа № 9 "Управление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Семилукского муниципального района"</t>
  </si>
  <si>
    <t>Программа № 10 "Муниципальное управление Семилукского муниципального района"</t>
  </si>
  <si>
    <t xml:space="preserve">Программа № 12   "Обеспечение общественного порядка и противодействие преступности" </t>
  </si>
  <si>
    <t>2020-2026</t>
  </si>
  <si>
    <t>Подпрограмма 1 "Экономия энергоресурсов в бюджетных учреждениях"</t>
  </si>
  <si>
    <t>Подпрограмма 3 "Финансовое обеспечение муниципальных образований Семилукского муниципального района для исполнения расходных обязательств"</t>
  </si>
  <si>
    <t xml:space="preserve">Отношение дефицита бюджета муниципального района к годовому объему доходов бюджета муниципального района без учета утвержденного объема безвозмездных поступлений из бюджетов вышестоящих уровней, %;                                 
    </t>
  </si>
  <si>
    <t xml:space="preserve">Отношение объема муниципального долга муниципального района к годовому объему доходов бюджета муниципального района без учета утвержденного объема безвозмездных поступлений из бюджетов вышестоящих уровней, % ;        </t>
  </si>
  <si>
    <t>Степень сокращения дифференциации бюджетной обеспеченности между поселениями муниципального района вследствие выравнивания их бюджетной обеспеченности, раз</t>
  </si>
  <si>
    <t>≥1,5</t>
  </si>
  <si>
    <t>Своевременное внесение изменений в решение Совета народных депутатов муниципального района о бюджетном процессе в муниципальном районе в соответсвие с требованиями действующего бюджетного законодательства, срок</t>
  </si>
  <si>
    <t>в установленный срок</t>
  </si>
  <si>
    <t>исполнен</t>
  </si>
  <si>
    <t>Соблюдение порядка и сроков разработки проекта районного бюджета, установленных Положением о бюджетном процессе в муниципальном районе, срок</t>
  </si>
  <si>
    <t>Составление и утверждение сводной бюджетной росписи районного бюджета в сроки, установленные бюджетным законодательством Российской Федерации и муниципального района , срок</t>
  </si>
  <si>
    <t>Составление и представление в Совет народных депутатов  муниципального района годового отчета об исполнении районного бюджета в сроки, установленные бюджетным законодательством Российской Федерации и муниципального района, срок</t>
  </si>
  <si>
    <t>до 1 мая текущего года</t>
  </si>
  <si>
    <t>Удельный вес резервного фонда администрации муниципального района в общем объеме расходов районного бюджета, %</t>
  </si>
  <si>
    <t>не более 3</t>
  </si>
  <si>
    <t>Соотношение количества контрольных мероприятий, по которым приняты меры, направленные на устранение выявленных нарушений, и количества контрольных мероприятий, которыми установлены нарушения законодательства в сфере бюджетных правоотношений и закупок, %</t>
  </si>
  <si>
    <t>Количество проведенных публичных слушаний по проекту районного бюджета на очередной финансовый год и плановый период и по годовому отчету об исполнении районного бюджета, слушаний</t>
  </si>
  <si>
    <t>Обеспечение размещения информации о системе управления муниципальными финансами на официальном сайте  администрации муниципального района, %</t>
  </si>
  <si>
    <t>Своевременное внесение изменений в решение Совета народных депутатов муниципального района  о межбюджетных отношениях органов местного самоуправления в муниципальном районе в соответствии с требованиями действующего бюджетного законодательства, срок</t>
  </si>
  <si>
    <t>Степень сокращения дифференциации бюджетной обеспеченности между муниципальными образованиями муниципального района вследствие выравнивания их бюджетной обеспеченности, раз</t>
  </si>
  <si>
    <t>не менее 1,5</t>
  </si>
  <si>
    <t>Соотношение фактического финансирования расходов районного бюджета, направленных на выравнивание бюджетной обеспеченности муниципальных образований  к их плановому назначению, предусмотренному решением Совета народных депутатов  муниципального района о районном бюджете на соответствующий период и (или) сводной бюджетной росписью ,%</t>
  </si>
  <si>
    <t>Соотношение фактического финансирования расходов в форме иных межбюджетных трансфертов на обеспечение сбалансированности бюджетов муниципальных образований к их плановому назначению, предусмотренному решением  Совета народных депутатов муниципального района  о районном  бюджете на соответствующий период и (или) сводной бюджетной росписью, %</t>
  </si>
  <si>
    <t>Соотношение фактического финансирования объемов софинансирования  приоритетных социально значимых расходов местных бюджетов к их плановому назначению, предусмотренному решением  Совета народных депутатов муниципального района  о районном  бюджете на соответствующий период и (или) сводной бюджетной росписью, %</t>
  </si>
  <si>
    <t>не менее 34</t>
  </si>
  <si>
    <t>Соотношение фактического размера перечисленных поселениям межбюджетных трансфертов к их плановому назначению, предусмотренному решением Совета народных депутатов муниципального района на соответствующий период и (или) сводной бюджетной росписью, %</t>
  </si>
  <si>
    <t>Средняя оценка качества организации и осуществления бюджетного процесса муниципальных образований муниципального района, балл</t>
  </si>
  <si>
    <t>Численность занятых в сфере малого и среднего предпринимательства, включая индивидуальных предпринимателей, человек</t>
  </si>
  <si>
    <t>Темп роста оборота малого и среднего предпринимательства к 2016 году, %</t>
  </si>
  <si>
    <t>Число субъектов малого и среднего предпринимательства в расчете на 10 тыс. человек населения, ед.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</si>
  <si>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%   </t>
  </si>
  <si>
    <t>Количество субъектов малого и среднего предпринимательства с учетом индивидуальных предпринимателей, ед.</t>
  </si>
  <si>
    <t xml:space="preserve">Доля налоговых поступлений от субъектов малого и среднего предпринимательства в общем объеме налоговых доходов района, % </t>
  </si>
  <si>
    <t>Количество услуг, оказанных АНО «Семилукский центр поддержки предпринимательства», ед.</t>
  </si>
  <si>
    <t>Количество субъектов малого и среднего предпринимательства, получивших муниципальную поддержку, ед.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</si>
  <si>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муниципальную поддержку, ед.</t>
  </si>
  <si>
    <t>Основное мероприятие I5. "Муниципальная составляющая регионального проекта «Акселерация субъектов малого и среднего предпринимательства»"</t>
  </si>
  <si>
    <t>Основное мероприятие 4.                  Развитие инфраструктуры поддержки малого и среднего предпринимательства</t>
  </si>
  <si>
    <t>Подпрограмма 6. Финансовое обеспечение деятельности подведомственных муниципальных учреждений</t>
  </si>
  <si>
    <t>Производство зерновых и зернобобовых культур в весе после доработки в сельскохозяйственных организациях, крестьянских (фермерских) хозяйствах, включая доработки в сельскохозяйственных организациях (фермерских) хозяйствах, включая индивидуальных предпринимателей, тыс. тонн</t>
  </si>
  <si>
    <t>Доля прибыльных сельскохозяйственных оргнаизаций в общем их числе, %</t>
  </si>
  <si>
    <t>Уровень рентабельности сельскохозяйственных организаций с учетом субсидий, %</t>
  </si>
  <si>
    <t>Производство сахарной свеклы в физическом весе в сельскохозяйственных организациях, крестьянских (фермерских) хозяйствах, включая индивидуальных предпринимателей, тыс. тонн</t>
  </si>
  <si>
    <t>Производство масличных культур в физическом весе в сельскохозяйственных организациях, крестьянских (фермерских) хозяйствах, включая индивидуальных предпринимателей, тыс. тонн</t>
  </si>
  <si>
    <t>Производство основных видов скота и птицы на убой в живом весе в сельскохозяйственных организациях, крестьянских (фермерских) хозяйствах, включая индивидуальных предпринимателей, тонн</t>
  </si>
  <si>
    <t>Численность маточного поголовья овец и коз в сельскохозяйственных организациях, крестьянских (фермерских) хозяйствах, включая индивидуальных предпринимателей, голов</t>
  </si>
  <si>
    <t>Производство молока в сельскохозяйственных организациях (фермерских), включая индивидуальных предпринимателей</t>
  </si>
  <si>
    <t>Финансовое обеспечение деятельности подведомственных муниципальных учреждений , тыс. руб</t>
  </si>
  <si>
    <t>Уровень освоения бюджетных средств на реализацию государственных полномочий органами местного самоуправления в области обращения с животными без владельцев , не мене 95%</t>
  </si>
  <si>
    <t>не менее 95%</t>
  </si>
  <si>
    <t>Количество молодых семей, получивших государственную поддержку на улучшение жилищных условий в рамках муниципальной программы</t>
  </si>
  <si>
    <t>Количество реализованных проектов (штук)</t>
  </si>
  <si>
    <t>Количество посетителей культурных мероприятий, чел.</t>
  </si>
  <si>
    <t>Количество объектов, сданных в эксплуатацию, шт.</t>
  </si>
  <si>
    <t>Количество квалифицированных рабочих мест, шт.</t>
  </si>
  <si>
    <t>Площадь благоустроенных территорий, кв.м</t>
  </si>
  <si>
    <r>
      <t xml:space="preserve">Основное мероприятие 7.1. </t>
    </r>
    <r>
      <rPr>
        <sz val="12"/>
        <rFont val="Times New Roman"/>
        <family val="1"/>
      </rPr>
      <t>Обеспечение эффективности управления системой образования</t>
    </r>
  </si>
  <si>
    <r>
      <t>Основное мероприятие 6.2.</t>
    </r>
    <r>
      <rPr>
        <sz val="12"/>
        <rFont val="Times New Roman"/>
        <family val="1"/>
      </rPr>
      <t xml:space="preserve"> Гражданское образование и патриотическое воспитание молодежи, содействие формированию правовых, культурных и нравственных ценностей среди молодежи, подготовка молодежи  к ее службе в Вооруженных Силах Российской Федерации</t>
    </r>
  </si>
  <si>
    <r>
      <t>Основное мероприятие 6.1.</t>
    </r>
    <r>
      <rPr>
        <sz val="12"/>
        <rFont val="Times New Roman"/>
        <family val="1"/>
      </rPr>
      <t xml:space="preserve">              Развитие молодёжной инфраструктуры, создание условий для вовлечения молодёжи в социальную практику, обеспечение поддержки научной и творческой активности молодежи</t>
    </r>
  </si>
  <si>
    <r>
      <t>Основное мероприятие 5.2.</t>
    </r>
    <r>
      <rPr>
        <sz val="12"/>
        <rFont val="Times New Roman"/>
        <family val="1"/>
      </rPr>
      <t xml:space="preserve"> Обеспечение деятельности МКУ ДОЛ "Ландыш", создание условий для организации отдыха и оздоровления детей в загородных ДОЛ.</t>
    </r>
  </si>
  <si>
    <r>
      <t>Основное мероприятие 5.1.</t>
    </r>
    <r>
      <rPr>
        <sz val="12"/>
        <rFont val="Times New Roman"/>
        <family val="1"/>
      </rPr>
      <t xml:space="preserve">            Организация отдыха детей в каникулярное время в пришкольных лагерях с дневным пребыванием, проведение смен оборонно-спортивного профиля</t>
    </r>
  </si>
  <si>
    <r>
      <t xml:space="preserve">Основное мероприятие 4.2.   </t>
    </r>
    <r>
      <rPr>
        <sz val="12"/>
        <rFont val="Times New Roman"/>
        <family val="1"/>
      </rPr>
      <t xml:space="preserve">           Выплаты, направленные на социализацию детей и детей-сирот, нуждающихся в особой защите государства</t>
    </r>
  </si>
  <si>
    <r>
      <t xml:space="preserve">Основное мероприятие 3.3.    </t>
    </r>
    <r>
      <rPr>
        <sz val="12"/>
        <rFont val="Times New Roman"/>
        <family val="1"/>
      </rPr>
      <t xml:space="preserve">         Финансовое обеспечение деятельности спортивных муниципальных учреждений дополнительного образования</t>
    </r>
  </si>
  <si>
    <r>
      <t xml:space="preserve">Основное мероприятие 3.1. </t>
    </r>
    <r>
      <rPr>
        <sz val="12"/>
        <rFont val="Times New Roman"/>
        <family val="1"/>
      </rPr>
      <t>Финансирование расходов  на оплату труда и начисления персоналу учреждений дополнительного образования детей</t>
    </r>
  </si>
  <si>
    <r>
      <t>Основное мероприятие 2.6.</t>
    </r>
    <r>
      <rPr>
        <sz val="12"/>
        <rFont val="Times New Roman"/>
        <family val="1"/>
      </rPr>
      <t xml:space="preserve">           Муниципальная составляющая регионального проекта «Цифровая образовательная среда»</t>
    </r>
  </si>
  <si>
    <r>
      <t>Основное мероприятие 2.5.</t>
    </r>
    <r>
      <rPr>
        <sz val="12"/>
        <rFont val="Times New Roman"/>
        <family val="1"/>
      </rPr>
      <t xml:space="preserve">           Муниципальная составляющая регионального проекта «Успех каждого ребенка»</t>
    </r>
  </si>
  <si>
    <r>
      <t>Основное мероприятие 2.4.</t>
    </r>
    <r>
      <rPr>
        <sz val="12"/>
        <rFont val="Times New Roman"/>
        <family val="1"/>
      </rPr>
      <t xml:space="preserve">           Муниципальная составляющая регионального проекта «Современная школа»</t>
    </r>
  </si>
  <si>
    <r>
      <t>Основное мероприятие 2.3.</t>
    </r>
    <r>
      <rPr>
        <sz val="12"/>
        <rFont val="Times New Roman"/>
        <family val="1"/>
      </rPr>
      <t xml:space="preserve">           Организация бесплатного горячего питания обучающихся начальных классов</t>
    </r>
  </si>
  <si>
    <r>
      <t>Основное мероприятие 2.2.</t>
    </r>
    <r>
      <rPr>
        <sz val="12"/>
        <rFont val="Times New Roman"/>
        <family val="1"/>
      </rPr>
      <t xml:space="preserve">           Развитие и модернизация общего образования</t>
    </r>
  </si>
  <si>
    <r>
      <t xml:space="preserve">Основное мероприятие 2.1. </t>
    </r>
    <r>
      <rPr>
        <sz val="12"/>
        <rFont val="Times New Roman"/>
        <family val="1"/>
      </rPr>
      <t xml:space="preserve">Финансирование расходов  на оплату труда  и начисления персоналу общеобразовательных учреждений </t>
    </r>
  </si>
  <si>
    <r>
      <t xml:space="preserve">Основное мероприятие 1.4. </t>
    </r>
    <r>
      <rPr>
        <sz val="12"/>
        <rFont val="Times New Roman"/>
        <family val="1"/>
      </rPr>
      <t>Обеспечение выплаты компенсации части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образования.</t>
    </r>
  </si>
  <si>
    <r>
      <t xml:space="preserve">Основное мероприятие 1.3.  </t>
    </r>
    <r>
      <rPr>
        <sz val="12"/>
        <rFont val="Times New Roman"/>
        <family val="1"/>
      </rPr>
      <t xml:space="preserve">           Муниципальная составляющая регионального проекта «Содействие занятости женщин-создание условий дошкольного образования для детей в возрасте до трёх лет»</t>
    </r>
  </si>
  <si>
    <r>
      <t xml:space="preserve">Основное мероприятие 1.2.  </t>
    </r>
    <r>
      <rPr>
        <sz val="12"/>
        <rFont val="Times New Roman"/>
        <family val="1"/>
      </rPr>
      <t xml:space="preserve">           Развитие и модернизация дошкольного образования</t>
    </r>
  </si>
  <si>
    <r>
      <t xml:space="preserve">Основное мероприятие 1.1. </t>
    </r>
    <r>
      <rPr>
        <sz val="12"/>
        <rFont val="Times New Roman"/>
        <family val="1"/>
      </rPr>
      <t>Финансирование расходов на оплату труда и начисления персоналу дошкольных образовательных учреждений</t>
    </r>
  </si>
  <si>
    <t>Охват детей программой дошкольного образования в возрасте от 3 до 7 лет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школе).,%</t>
  </si>
  <si>
    <t>Доля детей в возрасте 1 - 6 лет, получающих дошкольную образовательную услугу и (или) услугу по их содержанию в муниципальных дошкольных образовательных учреждениях, в общей численности детей в возрасте 1 - 6 лет, скорректированной на численность детей 5 - 6 лет, обучающихся по основным программам начального общего образования, показывает фактический уровень охвата населения услугами муниципальных дошкольных образовательных учреждений</t>
  </si>
  <si>
    <t>Отношение среднего балла Единого государственного экзамена (в расчете на 2 обязательных предмета) в 10% школ с лучшими результатами  Единого государственного экзамена к среднему баллу Единого государственного экзамена (в расчете на 2 обязательных предмета) в 10% школ с худшими результатами Единого государственного экзамена, %</t>
  </si>
  <si>
    <t>Удельный вес численности обучающихся в общеобразовательных организациях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образования, %</t>
  </si>
  <si>
    <t>Доля детей в возрасте 5 - 18 лет, получающих услуги по дополнительному образованию в организациях различной организационно-правовой формы собственности, в общей численности детей этой возрастной группы характеризует доступность и востребованность бесплатных и платных услуг в сфере дополнительного образования,%</t>
  </si>
  <si>
    <t>Доля детей, охваченных организованным  отдыхом и оздоровлением, в общем количестве детей школьного возраста, %</t>
  </si>
  <si>
    <t>Отношение среднемесячной заработной платы педагогических работников муниципальных учреждений дошкольного образования – к средней заработной плате в общем образовании региона, %</t>
  </si>
  <si>
    <t>Обеспеченность детей дошкольного возраста местами в дошкольных образовательных организациях (количество мест на    1 000 детей), единиц</t>
  </si>
  <si>
    <t>Создание  дополнительных мест, в том числе с обеспечением необходимых условий пребывания детей с ОВЗ и детей-инвалидов в организациях, осуществляющих образовательную деятельность по образовательным программам  дошкольного образования детей в возрасте до трёх лет за счёт средств федерального, областного и местных бюджетов, ед.</t>
  </si>
  <si>
    <t>Обеспечение своевременности выплат компенсации части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образования,%</t>
  </si>
  <si>
    <t>Отношение среднемесячной заработной платы педагогических работников муниципальных образовательных организаций общего образования – к среднемесячному доходу от трудовой деятельности в регионе, %</t>
  </si>
  <si>
    <t>Удельный вес численности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обучающихся, %</t>
  </si>
  <si>
    <t>Охват обучающихся начальных классов горячим питанием,%</t>
  </si>
  <si>
    <t>Число общеобразовательных организаций, создавших (обновивших) материально-техническую базу для реализации основных  и дополнительных общеобразовательных программ цифрового и гуманитарного профилей, ед.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</si>
  <si>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занятий физической культурой и     спортом, ед.</t>
  </si>
  <si>
    <t>Число общеобразовательных организаций, внедривших целевую модель цифровой образовательной среды, ед.</t>
  </si>
  <si>
    <t>Отношение среднемесячной заработной платы педагогических работников муниципальных образовательных организаций дополнительного образования к среднемесячной заработной плате учителей в Воронежской области,%</t>
  </si>
  <si>
    <t>Доля детей в возрасте от 5 до 18 лет, получающих услуги дополнительного образования с использованием сертификата дополнительного образования, %</t>
  </si>
  <si>
    <t>Количество детей и молодежи, занимающихся в спортивных объединениях, чел</t>
  </si>
  <si>
    <t>Численность выявленных и учтённых детей в возрасте до 18 лет, оставшихся без попечения родителей, чел.</t>
  </si>
  <si>
    <t>Обеспечение своевременности выплат, направленных на социализацию детей и детей-сирот, нуждающихся в защите государства, %</t>
  </si>
  <si>
    <t>Доля детей, находящихся в трудной жизненной ситуации, охваченных организованным отдыхом и оздоровлением в лагерях дневного пребывания, загородных детских оздоровительных и профильных лагерях, в общем количестве детей, находящихся в трудной жизненной ситуации , %</t>
  </si>
  <si>
    <t>Отношение численности детей, отдохнувших в МКУ ДОЛ «Ландыш», к проектной наполняемости  действующего муниципального детского оздоровительного лагеря, %</t>
  </si>
  <si>
    <t>Количество государственных и муниципальных учреждений, расположенных на территории Семилукского муниципального  района, принимающих участие в реализации подпрограммы, ед.</t>
  </si>
  <si>
    <t>Укомплектованность должностей муниципальной гражданской службы в отделе по образованию и опеке администрации Семилукского  муниципального района Воронежской области, %</t>
  </si>
  <si>
    <t>Доля выпускников муниципальных общеобразовательных организаций,  сдавших единый государственный экзамен, в общей численности выпускников муниципальных общеобразовательных учреждений, %</t>
  </si>
  <si>
    <t>Программа № 11  "Защита населения и территории Семилукского муниципального района от чрезвычайных ситуаций, обеспечение пожарной безопасности и безопасности людей на  водных объектах"</t>
  </si>
  <si>
    <t>Увеличения  охвата доведения сигналов оповещения по нормативам оповещения до 95% общего числа жителей муниципального района, %</t>
  </si>
  <si>
    <t>Сокращение времени доведения сигналов о возникновении или угрозе возникновения ЧС до органов управления и населения до 30 минут, мин</t>
  </si>
  <si>
    <t>Создание условий для возможности вызова экстренных оперативных служб по единому номеру "112" на базе ЕДДС Семилукского муниципального района, да/нет</t>
  </si>
  <si>
    <r>
      <t>Основное мероприятие 1.1.</t>
    </r>
    <r>
      <rPr>
        <sz val="12"/>
        <rFont val="Times New Roman"/>
        <family val="1"/>
      </rPr>
      <t xml:space="preserve">   Обеспечение жильем молодых семей</t>
    </r>
  </si>
  <si>
    <t>Количество выданных свидетельств в рамках муниципальной программы, шт</t>
  </si>
  <si>
    <t>Доля поселений, в которых подготовлены проекты документов территориального планирования, от общего количества поселений, %</t>
  </si>
  <si>
    <t>Количество молодых семей, получивших государственную поддержку на улучшение жилищных условий в рамках муниципальной  программы, ед.</t>
  </si>
  <si>
    <t>Количество поселений, получивших субсидии в рамках реализации подпрограммы, ед</t>
  </si>
  <si>
    <t>Подпрограмма № 5 "Поддержка социально-ориентированных некоммерческих организаций"</t>
  </si>
  <si>
    <t>Уровень удовлетворенности населения деятельностью органов местного самоуправления Семилукского муниципального района.(не менее), %</t>
  </si>
  <si>
    <t>Доля устраненных коррупционных правонарушений от общего количества выявленных.(не менее), %</t>
  </si>
  <si>
    <t>Обеспечение эффективного расходования бюджетных средств при осуществлении управленческих функций органов местного самоуправления. (не менее), %</t>
  </si>
  <si>
    <t>Доля муниципальных служащих, имеющих высшее профессиональное образование, %</t>
  </si>
  <si>
    <t>Доля должностей муниципальной службы, на которые сформирован кадровый резерв,%</t>
  </si>
  <si>
    <t>Доля жителей Семилукского муниципального района, столкнувшихся с проявлениями коррупции при получении муниципальных услуг», %</t>
  </si>
  <si>
    <t>Доля устраненных коррупциогенных факторов, выявленных в процессе антикоррупционной экспертизы нормативных правовых актов и их проектов, %</t>
  </si>
  <si>
    <t>Количество выявленных коррупционных правонарушений со стороны должностных лиц органов местного самоуправления, ед.</t>
  </si>
  <si>
    <t>Отношение расходов на оплату труда (с начислениями)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 и служащих, не отнесенных к должностям муниципальной службы в Семилукском муниципальном районе по итогам исполнения за отчетный финансовый год к доведенным нормативам формирования. (не менее)</t>
  </si>
  <si>
    <t>Уровень исполнения плановых назначений по расходам на реализацию мероприятия. (не менее)</t>
  </si>
  <si>
    <t>Количество проведенных общественных мероприятий, защищающих права ветеранов и инвалидов Семилукского муниципального района, ед.</t>
  </si>
  <si>
    <t>Количество социально ориентированных некоммерческих организаций, которым  оказана финансовая поддержка за счет бюджетных ассигнований бюджета муниципального образования (включая субсидии из областного бюджета), ед.</t>
  </si>
  <si>
    <t xml:space="preserve">Подпрограмма  4. "Обеспечение сохранности и ремонт военно-мемориальных объектов" </t>
  </si>
  <si>
    <t>Уровень удовлетворенности граждан качеством предоставляемых муниципальных услуг в сфере культуры, %</t>
  </si>
  <si>
    <t>Доля населения, охваченного мероприятиями в сфере культуры, %</t>
  </si>
  <si>
    <t xml:space="preserve">Отношение среднемесячной номинальной начисленной заработной платы работников муниципальных учреждений культуры к среднемесячной номинальной начисленной заработной плате работников, занятых в сфере экономики региона, % </t>
  </si>
  <si>
    <t>Доля объектов культурного наследия, находящихся в муниципальной собственности и требующих выполнения работ по сохранению объектов культурного наследия   в общем количестве объектов культурного наследия, находящихся в муниципальной собственности, %</t>
  </si>
  <si>
    <t>Уровень фактической обеспеченности муниципальными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</si>
  <si>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</si>
  <si>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</si>
  <si>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</si>
  <si>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Количество посещений муниципальных библиотек, чел.</t>
  </si>
  <si>
    <t>Доля муниципальных учреждений культуры, здания которых находятся  в аварийном состоянии или требуют капитального ремонта, в общем количестве  муниципальных учреждений культуры, %</t>
  </si>
  <si>
    <t>Количество посещений учреждений культуры клубного типа, тыс. чел</t>
  </si>
  <si>
    <t>Доля численности детей от 6 до 18 лет, обучающихся в детских школах искусств, от общего количества учащихся общеобразовательных школ Семилукского муниципального района (1-11 классов), %</t>
  </si>
  <si>
    <t>Доля обучающихся по предпрофессиональным образовательным программам в области искусств от общего количества обучающихся в детских школах искусств, %</t>
  </si>
  <si>
    <t>Увеличение доли работников учреждения, прошедших профессиональную переподготовку или повышение квалификации в течение 3-х последних лет, %</t>
  </si>
  <si>
    <t>Количество установленных (возведенных) памятников, мемориальных досок и иных памятных знаков, ед</t>
  </si>
  <si>
    <t>Формирование и ведение баз данных в сфере туризма , ед</t>
  </si>
  <si>
    <t>Количество посетителей экспозиций муниципального музея, тыс.чел</t>
  </si>
  <si>
    <t>Эффективное управление и распоряжение муниципальным имуществом и земельными ресурсами</t>
  </si>
  <si>
    <t>Количество изготовленных копий планшетов, шт</t>
  </si>
  <si>
    <t>Количество изготовленных межевых планов при формировании земельных участков, шт</t>
  </si>
  <si>
    <t>Количество изготовленных планов раздела земельных участков, шт</t>
  </si>
  <si>
    <t>Количество изготовленных актов выноса в натуру границ земельных участков – установление границ и точек земельных участков на местности, шт</t>
  </si>
  <si>
    <t>Количество изготовленных технических паспортов объектов недвижимости, шт</t>
  </si>
  <si>
    <t>Количество изготовленных технических планов объектов недвижимости, шт</t>
  </si>
  <si>
    <t>Количество документов, подтверждающих приобретение имущества, шт</t>
  </si>
  <si>
    <t>Количество изготовленных отчетов об оценке, шт</t>
  </si>
  <si>
    <t>Количество составленных актов о демонтаже рекламных конструкций, шт</t>
  </si>
  <si>
    <t>Финансовое обеспечение деятельности отдела архитектуры, градостроительства, имущества и земельных отношений администрации Семилукского муниципального района Воронежской области, тыс. руб.</t>
  </si>
  <si>
    <t>Количество физкультурных и спортивных мероприятий, проводимых на территории Семилукского района в рамках реализации календарного плана официальных физкультурных мероприятий и спортивных мероприятий Семилукского муниципального района к 2024 году до 32 мероприятий, ед.</t>
  </si>
  <si>
    <t xml:space="preserve">2020-2025 </t>
  </si>
  <si>
    <t>Количество проведенных в образовательных учреждениях района лекций и тренингов с детьми и подростками о вреде наркомании, алкоголя и табакокурения, ед</t>
  </si>
  <si>
    <t>Количество выступлений и публикаций, организованных в средствах массовой информации по правилам безопасности населения в местах массового скопления граждан, ед</t>
  </si>
  <si>
    <t>Количество мероприятий, проведенных по профилактике терроризма и экстремизма, ед</t>
  </si>
  <si>
    <t>Количество опубликованных статей в средствах массовой информации о вреде алкоголя и наркотиков, направленных на профилактику злоупотребления психоактивных веществ и наркотиков, ед</t>
  </si>
  <si>
    <t>Количество детей «группы риска», привлеченных к занятиям в кружках и спортивных секциях, чел</t>
  </si>
  <si>
    <t>Количество сообщений о фактах коррупции, шт</t>
  </si>
  <si>
    <t>Оборот малых предприятий Семилукского района, млн.руб.</t>
  </si>
  <si>
    <t>Общее количество субъектов МСП в моногородах, получивших поддержку, ед.</t>
  </si>
  <si>
    <t>Подпрограмма 1 "Управление муниципальными финансами"</t>
  </si>
  <si>
    <t>Подпрограмма № 1 "Развитие муниципальной службы в Семилукском муниципальном районе"</t>
  </si>
  <si>
    <r>
      <t xml:space="preserve">Основное мероприятие 3.2.    </t>
    </r>
    <r>
      <rPr>
        <sz val="12"/>
        <rFont val="Times New Roman"/>
        <family val="1"/>
      </rPr>
      <t xml:space="preserve">         Развитие и модернизация учреждений дополнительного образования детей</t>
    </r>
  </si>
  <si>
    <r>
      <t xml:space="preserve">Основное мероприятие 4.1. </t>
    </r>
    <r>
      <rPr>
        <sz val="12"/>
        <rFont val="Times New Roman"/>
        <family val="1"/>
      </rPr>
      <t>Финансирование  расходов для осуществления отдельных государственных полномочий по созданию и организации деятельности комиссии по делам несовершеннолетних, организации и осуществлению деятельности по опеке и попечительству</t>
    </r>
  </si>
  <si>
    <r>
      <t xml:space="preserve">Основное мероприятие 7.2.                                </t>
    </r>
    <r>
      <rPr>
        <sz val="12"/>
        <rFont val="Times New Roman"/>
        <family val="1"/>
      </rPr>
      <t>Проведение мероприятий в области образования.</t>
    </r>
  </si>
  <si>
    <r>
      <t xml:space="preserve">Подпрограмма 1. </t>
    </r>
    <r>
      <rPr>
        <sz val="12"/>
        <rFont val="Times New Roman"/>
        <family val="1"/>
      </rPr>
      <t>"Создание условий для обеспечения доступным и комфортным жильем населения Семилукского муниципального района"</t>
    </r>
  </si>
  <si>
    <r>
      <t xml:space="preserve">Основное мероприятие 2.2 </t>
    </r>
    <r>
      <rPr>
        <sz val="12"/>
        <rFont val="Times New Roman"/>
        <family val="1"/>
      </rPr>
      <t>Подготовка документации по планировке территорий</t>
    </r>
  </si>
  <si>
    <t>Доля молодых людей, задействованных в реализации программных мероприятий, %</t>
  </si>
  <si>
    <t>до начала очередного финансового года</t>
  </si>
  <si>
    <r>
      <t xml:space="preserve">Основное мероприятие 5.1.             </t>
    </r>
    <r>
      <rPr>
        <sz val="12"/>
        <rFont val="Times New Roman"/>
        <family val="1"/>
      </rPr>
      <t>Развитие музейного дела, финансовое обеспечение деятельности музея</t>
    </r>
  </si>
  <si>
    <r>
      <t xml:space="preserve">Основное мероприятие 4.1.             </t>
    </r>
    <r>
      <rPr>
        <sz val="12"/>
        <rFont val="Times New Roman"/>
        <family val="1"/>
      </rPr>
      <t>Проведение ремонтно-восстановительных работ военно-мемориальных объектов</t>
    </r>
  </si>
  <si>
    <r>
      <rPr>
        <b/>
        <sz val="12"/>
        <rFont val="Times New Roman"/>
        <family val="1"/>
      </rPr>
      <t>Основное мероприятие 3.4.</t>
    </r>
    <r>
      <rPr>
        <sz val="12"/>
        <rFont val="Times New Roman"/>
        <family val="1"/>
      </rPr>
      <t xml:space="preserve"> Финансовое обеспечение деятельности МКУ «Управление культуры, спорта и молодежной политики Семилукского муниципального района Воронежской области»</t>
    </r>
  </si>
  <si>
    <r>
      <t>Основное мероприятие 3.1</t>
    </r>
    <r>
      <rPr>
        <sz val="12"/>
        <rFont val="Times New Roman"/>
        <family val="1"/>
      </rPr>
      <t>.                              Финансовое обеспечение деятельности аппарата отдела культуры, спорта и молодежной политики администрации Семилукского муниципального района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Воронежской области</t>
    </r>
  </si>
  <si>
    <r>
      <rPr>
        <b/>
        <sz val="12"/>
        <rFont val="Times New Roman"/>
        <family val="1"/>
      </rPr>
      <t>Основное мероприятие 2.2</t>
    </r>
    <r>
      <rPr>
        <sz val="12"/>
        <rFont val="Times New Roman"/>
        <family val="1"/>
      </rPr>
      <t xml:space="preserve"> Муниципальная составляющая регионального проекта «Культурная среда».</t>
    </r>
  </si>
  <si>
    <t>субвенция из федерального бюджета на проведение Всероссийской сельскохозяйственной переписи (действует до 31.12.2016 г.)</t>
  </si>
  <si>
    <t>0</t>
  </si>
  <si>
    <t>Производство картофеля в сельскохозяйственных организациях, крестьянских (фермерских) хозяйствах включая индивидуальных предпринимателей, тонн</t>
  </si>
  <si>
    <t>не менее 70</t>
  </si>
  <si>
    <t>не менее 90</t>
  </si>
  <si>
    <r>
      <rPr>
        <b/>
        <sz val="12"/>
        <rFont val="Times New Roman"/>
        <family val="1"/>
      </rPr>
      <t>Основное мероприятие 3.3</t>
    </r>
    <r>
      <rPr>
        <sz val="12"/>
        <rFont val="Times New Roman"/>
        <family val="1"/>
      </rPr>
      <t>. Создание условий для развития туризма.</t>
    </r>
  </si>
  <si>
    <r>
      <t>Основное мероприятие 3.2</t>
    </r>
    <r>
      <rPr>
        <sz val="12"/>
        <rFont val="Times New Roman"/>
        <family val="1"/>
      </rPr>
      <t>.                              Создание условий для сохранения и популяризации объектов исторического и культурного наследия.</t>
    </r>
  </si>
  <si>
    <r>
      <t xml:space="preserve">Основное мероприятие 2.1. </t>
    </r>
    <r>
      <rPr>
        <sz val="12"/>
        <rFont val="Times New Roman"/>
        <family val="1"/>
      </rPr>
      <t>Развитие и финансовое обеспечение образования в сфере культуры</t>
    </r>
  </si>
  <si>
    <r>
      <t xml:space="preserve">Основное мероприятие 1.2.                                      </t>
    </r>
    <r>
      <rPr>
        <sz val="12"/>
        <rFont val="Times New Roman"/>
        <family val="1"/>
      </rPr>
      <t>Развитие и финансовое обеспечение культурно-досуговых учреждений отрасли</t>
    </r>
  </si>
  <si>
    <r>
      <t xml:space="preserve">Основное мероприятие 1.А2. </t>
    </r>
    <r>
      <rPr>
        <sz val="12"/>
        <rFont val="Times New Roman"/>
        <family val="1"/>
      </rPr>
      <t>Муниципальная составляющая регионального проекта "Творческие люди"</t>
    </r>
  </si>
  <si>
    <r>
      <t>Основное мероприятие 1.1.</t>
    </r>
    <r>
      <rPr>
        <sz val="12"/>
        <rFont val="Times New Roman"/>
        <family val="1"/>
      </rPr>
      <t>.                                      Развитие и финансовое обеспечение библиотечного  дела</t>
    </r>
  </si>
  <si>
    <r>
      <t xml:space="preserve">Основное мероприятие 7. </t>
    </r>
    <r>
      <rPr>
        <sz val="12"/>
        <rFont val="Times New Roman"/>
        <family val="1"/>
      </rPr>
      <t xml:space="preserve">Финансовая поддержка субъектов малого и среднего предпринимательства. </t>
    </r>
  </si>
  <si>
    <r>
      <t>Мероприятие 6.1.</t>
    </r>
    <r>
      <rPr>
        <sz val="12"/>
        <rFont val="Times New Roman"/>
        <family val="1"/>
      </rPr>
      <t xml:space="preserve">                           Разработка проектов нормативно-правовых актов, направленных на создание условий предпринимательской деятельности</t>
    </r>
  </si>
  <si>
    <r>
      <t xml:space="preserve">Основное мероприятие 6. </t>
    </r>
    <r>
      <rPr>
        <sz val="12"/>
        <rFont val="Times New Roman"/>
        <family val="1"/>
      </rPr>
      <t xml:space="preserve">Совершенствование нормативно-правовой базы предпринимательской деятельности. </t>
    </r>
  </si>
  <si>
    <r>
      <t xml:space="preserve">Мероприятие 5.2.                                      </t>
    </r>
    <r>
      <rPr>
        <sz val="12"/>
        <rFont val="Times New Roman"/>
        <family val="1"/>
      </rPr>
      <t>Содействие развитию общественных организаций предпринимателей</t>
    </r>
  </si>
  <si>
    <r>
      <t xml:space="preserve">Мероприятие 5.1.                             </t>
    </r>
    <r>
      <rPr>
        <sz val="12"/>
        <rFont val="Times New Roman"/>
        <family val="1"/>
      </rPr>
      <t>Повышение статуса малого предпринимательства</t>
    </r>
  </si>
  <si>
    <r>
      <t xml:space="preserve">Основное мероприятие 5. </t>
    </r>
    <r>
      <rPr>
        <sz val="12"/>
        <rFont val="Times New Roman"/>
        <family val="1"/>
      </rPr>
      <t>Популяризация предпринимательской деятельности, создание благоприятного климата для развития предпринимательства</t>
    </r>
  </si>
  <si>
    <r>
      <t xml:space="preserve">Мероприятие 4.3.                         </t>
    </r>
    <r>
      <rPr>
        <sz val="12"/>
        <rFont val="Times New Roman"/>
        <family val="1"/>
      </rPr>
      <t>Содействие развитию в Семилукском муниципальном районе кластерных проектов малого и среднего бизнеса</t>
    </r>
  </si>
  <si>
    <r>
      <t xml:space="preserve">Мероприятие 4.2. </t>
    </r>
    <r>
      <rPr>
        <sz val="12"/>
        <rFont val="Times New Roman"/>
        <family val="1"/>
      </rPr>
      <t>Содействие созданию в Семилукском муниципальном районе индустриального парка</t>
    </r>
  </si>
  <si>
    <r>
      <t xml:space="preserve">Мероприятие 4.1.                       </t>
    </r>
    <r>
      <rPr>
        <sz val="12"/>
        <rFont val="Times New Roman"/>
        <family val="1"/>
      </rPr>
      <t>Развитие АНО "Семилукский центр поддержки предпринимательства"</t>
    </r>
  </si>
  <si>
    <r>
      <rPr>
        <b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>. "Повышение капитализации Микрокредитной компании Фонд поддержки предпринимательства Семилукского муниципального района Воронежской области"</t>
    </r>
  </si>
  <si>
    <r>
      <t>Основное мероприятие 3.</t>
    </r>
    <r>
      <rPr>
        <sz val="12"/>
        <rFont val="Times New Roman"/>
        <family val="1"/>
      </rPr>
      <t xml:space="preserve">                    Развитие микрофинансирования</t>
    </r>
  </si>
  <si>
    <r>
      <rPr>
        <b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>. "Предоставление субсидий на компенсацию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услуг)"</t>
    </r>
  </si>
  <si>
    <r>
      <t xml:space="preserve">Мероприятие 2.2.                   </t>
    </r>
    <r>
      <rPr>
        <sz val="12"/>
        <rFont val="Times New Roman"/>
        <family val="1"/>
      </rPr>
      <t>Предоставление грантов начинающим субъектам малого предпринимательства</t>
    </r>
  </si>
  <si>
    <r>
      <rPr>
        <b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>. "Предоставление субсидий на компенсацию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услуг)"</t>
    </r>
  </si>
  <si>
    <r>
      <t xml:space="preserve">Основное мероприятие 2 </t>
    </r>
    <r>
      <rPr>
        <sz val="12"/>
        <rFont val="Times New Roman"/>
        <family val="1"/>
      </rPr>
      <t>"Финансовая поддержка субъектов малого и среднего предпринимательства монопрофильного муниципального образования городского поселения - город Семилуки"</t>
    </r>
  </si>
  <si>
    <r>
      <t xml:space="preserve">Мероприятие 1.6.                             </t>
    </r>
    <r>
      <rPr>
        <sz val="12"/>
        <rFont val="Times New Roman"/>
        <family val="1"/>
      </rPr>
      <t>Консультационное содействие инновационной деятельности предприятий</t>
    </r>
  </si>
  <si>
    <r>
      <t xml:space="preserve">Мероприятие 1.5.                             </t>
    </r>
    <r>
      <rPr>
        <sz val="12"/>
        <rFont val="Times New Roman"/>
        <family val="1"/>
      </rPr>
      <t>Оказание консультационных услуг субъектам малого и среднего предпринимательства</t>
    </r>
  </si>
  <si>
    <r>
      <t xml:space="preserve">Мероприятие 1.4.                    </t>
    </r>
    <r>
      <rPr>
        <sz val="12"/>
        <rFont val="Times New Roman"/>
        <family val="1"/>
      </rPr>
      <t>Организация и проведение публичных мероприятий по вопросам предпринимательства: съездов, конференций, семинаров, совещаний, круглых столов, конкурсов</t>
    </r>
  </si>
  <si>
    <r>
      <t xml:space="preserve">Мероприятие 1.3.                          </t>
    </r>
    <r>
      <rPr>
        <sz val="12"/>
        <rFont val="Times New Roman"/>
        <family val="1"/>
      </rPr>
      <t>Мониторинг развития малого предпринимательства, выявление проблем и препятствий, сдерживающих развитие малого предпринимательства</t>
    </r>
  </si>
  <si>
    <r>
      <t xml:space="preserve">Мероприятие 1.2.                          </t>
    </r>
    <r>
      <rPr>
        <sz val="12"/>
        <rFont val="Times New Roman"/>
        <family val="1"/>
      </rPr>
      <t>Распространение информации о существующих видах поддержки малого и среднего предпринимательства в СМИ</t>
    </r>
  </si>
  <si>
    <r>
      <t>Мероприятие 1.1.</t>
    </r>
    <r>
      <rPr>
        <sz val="12"/>
        <rFont val="Times New Roman"/>
        <family val="1"/>
      </rPr>
      <t xml:space="preserve">                                          Ведение информационного портала в сети Интернет по поддержке малого предпринимательства</t>
    </r>
  </si>
  <si>
    <r>
      <t xml:space="preserve">Основное мероприятие 1.               </t>
    </r>
    <r>
      <rPr>
        <sz val="12"/>
        <rFont val="Times New Roman"/>
        <family val="1"/>
      </rPr>
      <t>Информационная и консультационная поддержка субъектов малого предпринимательства</t>
    </r>
  </si>
  <si>
    <t>Общая доля объема энергоресурсов, потребляемых на территории Семилукского муниципального района Воронежской области, %</t>
  </si>
  <si>
    <t>Общее количество населения удовлетворенного качеством транспортного обслуживания, %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</si>
  <si>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бюджетными учреждениями на территории Семилукского муниципального района, %</t>
  </si>
  <si>
    <t>Количество проведенных заседаний межведомственной комиссии по профилактике правонарушений в Семилукском муниципальном районе, ед.</t>
  </si>
  <si>
    <t>Количество жителей отдаленных и малонаселенных пунктов, обеспеченных регулярным (2 и более раза в неделю) торговым обслуживанием посредством выездной торговли.</t>
  </si>
  <si>
    <t>Доля сельского населения отдаленных и малонаселенных пунктов Семилукского муниципального района обеспеченных услугами торговли в общей численности жителей в указанных населенных пунктах, %</t>
  </si>
  <si>
    <t>Количество отдаленных и малонаселенных пунктов Семилукского муниципального района, в которых организована выездная торговля, ед.</t>
  </si>
  <si>
    <r>
      <t xml:space="preserve">Основное мероприятие 1.А1. </t>
    </r>
    <r>
      <rPr>
        <sz val="12"/>
        <rFont val="Times New Roman"/>
        <family val="1"/>
      </rPr>
      <t>Муниципальная составляющая регионального проекта "Культурная среда"</t>
    </r>
  </si>
  <si>
    <t>Количество переоснащенных муниципальных библиотек по модельному стандарту, ед</t>
  </si>
  <si>
    <t>Количество отремонтированных военно-мемериальных объектов (нарастающим итогом), ед</t>
  </si>
  <si>
    <t>не более 15</t>
  </si>
  <si>
    <t>Количество камер видеофиксации подключенных к системе "Безопасный город"</t>
  </si>
  <si>
    <t>Количество чрезвычайных ситуаций природного и техногенного характера с гибелью людей  на территории района (2024 - 0 ед.).</t>
  </si>
  <si>
    <t>Доля расходов на обеспечение бесперебойной работы системы «Безопасный город» на территории Семилукского муниципального района</t>
  </si>
  <si>
    <t>2014-2025</t>
  </si>
  <si>
    <t>Подпрограмма 3 "Охрана окружающей среды"</t>
  </si>
  <si>
    <t>-</t>
  </si>
  <si>
    <t>Количество ежегодных мероприятий по экологическому просвещению и образованию</t>
  </si>
  <si>
    <t>Количество убранных несанкционированных свалок</t>
  </si>
  <si>
    <t>Количество высаженных деревьев, кустарников</t>
  </si>
  <si>
    <t>Подпрограмма 7. "Комплексное развитие сельских территорий Семилукского муниципального района на 2014-2025 годы"</t>
  </si>
  <si>
    <t>Количество нормативных правовых актов, направленных на развитие благоприятного инвестиционного и предпринимательского климата, развитие предпринимательства, создание условий для осуществления предпринимательской и инвестиционной деятельности, развитие конкуренции</t>
  </si>
  <si>
    <t>Количество лучших работников сельских учреждений культуры,которым оказана государственная поддержка</t>
  </si>
  <si>
    <r>
      <t xml:space="preserve">Основное мероприятие 2.1                              </t>
    </r>
    <r>
      <rPr>
        <sz val="12"/>
        <rFont val="Times New Roman"/>
        <family val="1"/>
      </rPr>
      <t>Градостроительное проектирование</t>
    </r>
  </si>
  <si>
    <r>
      <t>Основное мероприятие 6.3.</t>
    </r>
    <r>
      <rPr>
        <sz val="12"/>
        <rFont val="Times New Roman"/>
        <family val="1"/>
      </rPr>
      <t xml:space="preserve"> Муниципальная составляющая регионального проекта "Патриотическое воспитание граждан Российской Федерации"</t>
    </r>
  </si>
  <si>
    <t>Доля проведённых мероприятий, направленных на патриотическое воспитание граждан, от запланированного количества мероприятий</t>
  </si>
  <si>
    <t xml:space="preserve">Подпрограмма № 2 Приобретение, владение, пользование и распоряжение недвижимым и движимым имуществом </t>
  </si>
  <si>
    <r>
      <rPr>
        <b/>
        <sz val="12"/>
        <rFont val="Times New Roman"/>
        <family val="1"/>
      </rPr>
      <t>Мероприятие 7.1</t>
    </r>
    <r>
      <rPr>
        <sz val="12"/>
        <rFont val="Times New Roman"/>
        <family val="1"/>
      </rPr>
      <t>. "Предоставление субсидий на компенсацию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услуг)"</t>
    </r>
  </si>
  <si>
    <r>
      <rPr>
        <b/>
        <sz val="12"/>
        <rFont val="Times New Roman"/>
        <family val="1"/>
      </rPr>
      <t>Мероприятие 7.2</t>
    </r>
    <r>
      <rPr>
        <sz val="12"/>
        <rFont val="Times New Roman"/>
        <family val="1"/>
      </rPr>
      <t>. "Предоставление субсидий на компенсацию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услуг)"</t>
    </r>
  </si>
  <si>
    <r>
      <rPr>
        <b/>
        <sz val="12"/>
        <rFont val="Times New Roman"/>
        <family val="1"/>
      </rPr>
      <t>Мероприятие 7.3</t>
    </r>
    <r>
      <rPr>
        <sz val="12"/>
        <rFont val="Times New Roman"/>
        <family val="1"/>
      </rPr>
      <t>. "Предоставление субсидий на компенсацию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услуг)"</t>
    </r>
  </si>
  <si>
    <r>
      <rPr>
        <b/>
        <sz val="12"/>
        <rFont val="Times New Roman"/>
        <family val="1"/>
      </rPr>
      <t>Мероприятие 7.4</t>
    </r>
    <r>
      <rPr>
        <sz val="12"/>
        <rFont val="Times New Roman"/>
        <family val="1"/>
      </rPr>
      <t>. "Предоставление субсидий на возмещение части затрат организаций, образующих инфраструктуру поддержки субъектов малого и среднего предпринимательства, связанных с реализацией проектов развития"</t>
    </r>
  </si>
  <si>
    <r>
      <rPr>
        <b/>
        <sz val="12"/>
        <rFont val="Times New Roman"/>
        <family val="1"/>
      </rPr>
      <t>Основное мероприятие 8</t>
    </r>
    <r>
      <rPr>
        <sz val="12"/>
        <rFont val="Times New Roman"/>
        <family val="1"/>
      </rPr>
      <t>. "Улучшение торгового обслуживания сельского населения, проживающего в отдаленных и малонаселенных пунктах Семилукского муниципального района."</t>
    </r>
  </si>
  <si>
    <r>
      <rPr>
        <b/>
        <sz val="12"/>
        <rFont val="Times New Roman"/>
        <family val="1"/>
      </rPr>
      <t>Мероприятие I5.1</t>
    </r>
    <r>
      <rPr>
        <sz val="12"/>
        <rFont val="Times New Roman"/>
        <family val="1"/>
      </rPr>
      <t>. "Предоставление субсидий для субсидирования части затрат субъектов малого и среднего предпринимательства, связанных с созданием и (или) развитием центров времяпрепровождения детей"</t>
    </r>
  </si>
  <si>
    <r>
      <rPr>
        <b/>
        <sz val="12"/>
        <rFont val="Times New Roman"/>
        <family val="1"/>
      </rPr>
      <t>Мероприятие I5.2</t>
    </r>
    <r>
      <rPr>
        <sz val="12"/>
        <rFont val="Times New Roman"/>
        <family val="1"/>
      </rPr>
      <t>. "Предоставление субсидий для субсидирования  части затрат субъектов  малого и среднего предпринимательства, связанных с созданием и (или) развитием дошкольных образовательных центров"</t>
    </r>
  </si>
  <si>
    <r>
      <rPr>
        <b/>
        <sz val="12"/>
        <rFont val="Times New Roman"/>
        <family val="1"/>
      </rPr>
      <t>Мероприятие I5.3</t>
    </r>
    <r>
      <rPr>
        <sz val="12"/>
        <rFont val="Times New Roman"/>
        <family val="1"/>
      </rPr>
      <t>. "Предоставление субсидий для субсидирования части затрат субъектов социального предпринимательства – субъектов малого и среднего предпринимательства, осуществляющих социально ориентированную деятельность"</t>
    </r>
  </si>
  <si>
    <r>
      <t xml:space="preserve">Основное мероприятие 1.1.             </t>
    </r>
    <r>
      <rPr>
        <sz val="12"/>
        <rFont val="Times New Roman"/>
        <family val="1"/>
      </rPr>
      <t>Производство зерновых культур и сахарной свеклы</t>
    </r>
  </si>
  <si>
    <r>
      <t>Основное мероприятие 1.2.</t>
    </r>
    <r>
      <rPr>
        <sz val="12"/>
        <rFont val="Times New Roman"/>
        <family val="1"/>
      </rPr>
      <t xml:space="preserve">              Развитие садоводства, поддержка закладки и ухода за многолетними насаждениями</t>
    </r>
  </si>
  <si>
    <r>
      <t>Основное мероприятие 1.3.</t>
    </r>
    <r>
      <rPr>
        <sz val="12"/>
        <rFont val="Times New Roman"/>
        <family val="1"/>
      </rPr>
      <t xml:space="preserve">           Управление рисками в подотраслях растениеводства</t>
    </r>
  </si>
  <si>
    <r>
      <t xml:space="preserve">Основное мероприятие 1.4. </t>
    </r>
    <r>
      <rPr>
        <sz val="12"/>
        <rFont val="Times New Roman"/>
        <family val="1"/>
      </rPr>
      <t>Поддержка доходов сельскохозяйственных товаропроизводителей в области растениеводства</t>
    </r>
  </si>
  <si>
    <r>
      <t xml:space="preserve">Основное мероприятие 1.5. </t>
    </r>
    <r>
      <rPr>
        <sz val="12"/>
        <rFont val="Times New Roman"/>
        <family val="1"/>
      </rPr>
      <t>Государственная поддержка кредитования подотрасли растениеводства и переработки, развития инфраструктуры и логического обеспечения рынков продукции растениеводства</t>
    </r>
  </si>
  <si>
    <r>
      <t xml:space="preserve">Основное мероприятие 1.6. </t>
    </r>
    <r>
      <rPr>
        <sz val="12"/>
        <rFont val="Times New Roman"/>
        <family val="1"/>
      </rPr>
      <t>Поддержка экономически значимой региональной программы в области растениеводства</t>
    </r>
  </si>
  <si>
    <r>
      <t>Основное мероприятие 2.1.</t>
    </r>
    <r>
      <rPr>
        <sz val="12"/>
        <rFont val="Times New Roman"/>
        <family val="1"/>
      </rPr>
      <t xml:space="preserve">             Создание и модернизация объектов картофелехранилищ (овощехранилищ) и теплиц</t>
    </r>
  </si>
  <si>
    <r>
      <t>Основное мероприятие 2.2.</t>
    </r>
    <r>
      <rPr>
        <sz val="12"/>
        <rFont val="Times New Roman"/>
        <family val="1"/>
      </rPr>
      <t xml:space="preserve">             Производство картофеля</t>
    </r>
  </si>
  <si>
    <r>
      <t xml:space="preserve">Основное мероприятие 3.1.                       </t>
    </r>
    <r>
      <rPr>
        <sz val="12"/>
        <rFont val="Times New Roman"/>
        <family val="1"/>
      </rPr>
      <t>Развитие овцеводства и козоводства.</t>
    </r>
  </si>
  <si>
    <r>
      <t xml:space="preserve">Основное мероприятие 3.2.                       </t>
    </r>
    <r>
      <rPr>
        <sz val="12"/>
        <rFont val="Times New Roman"/>
        <family val="1"/>
      </rPr>
      <t>Развитие кролиководства</t>
    </r>
  </si>
  <si>
    <r>
      <t xml:space="preserve">Основное мероприятие 3.3.                </t>
    </r>
    <r>
      <rPr>
        <sz val="12"/>
        <rFont val="Times New Roman"/>
        <family val="1"/>
      </rPr>
      <t>Развитие рыбоводства.</t>
    </r>
  </si>
  <si>
    <r>
      <t xml:space="preserve">Основное мероприятие 3.4. </t>
    </r>
    <r>
      <rPr>
        <sz val="12"/>
        <rFont val="Times New Roman"/>
        <family val="1"/>
      </rPr>
      <t xml:space="preserve"> Модернизация  отрасли животноводства.</t>
    </r>
  </si>
  <si>
    <r>
      <t xml:space="preserve">Основное мероприятие 3.5. </t>
    </r>
    <r>
      <rPr>
        <sz val="12"/>
        <rFont val="Times New Roman"/>
        <family val="1"/>
      </rPr>
      <t xml:space="preserve"> Поддержка экономически значимых региональных программ в области животноводства</t>
    </r>
  </si>
  <si>
    <r>
      <t>Основное мероприятие 4.1.</t>
    </r>
    <r>
      <rPr>
        <sz val="12"/>
        <rFont val="Times New Roman"/>
        <family val="1"/>
      </rPr>
      <t xml:space="preserve"> Поддержка экономически значимой региональной программы Воронежской  области  по развитию мясного скотоводства</t>
    </r>
  </si>
  <si>
    <r>
      <t>Основное мероприятие 5.1.</t>
    </r>
    <r>
      <rPr>
        <sz val="12"/>
        <rFont val="Times New Roman"/>
        <family val="1"/>
      </rPr>
      <t xml:space="preserve">                  . Развитие молочного скотоводства</t>
    </r>
  </si>
  <si>
    <r>
      <t>Основное мероприятие 5.2.</t>
    </r>
    <r>
      <rPr>
        <sz val="12"/>
        <rFont val="Times New Roman"/>
        <family val="1"/>
      </rPr>
      <t xml:space="preserve">                  Государственная поддержка кредитования на развитие молочного скотоводства</t>
    </r>
  </si>
  <si>
    <r>
      <t xml:space="preserve">Основное мероприятие 6.1.              </t>
    </r>
    <r>
      <rPr>
        <sz val="12"/>
        <rFont val="Times New Roman"/>
        <family val="1"/>
      </rPr>
      <t>Финансовое обеспечение деятельности подведомственных муниципальных учреждений.</t>
    </r>
  </si>
  <si>
    <r>
      <t xml:space="preserve">Основное мероприятие 6.2.              </t>
    </r>
    <r>
      <rPr>
        <sz val="12"/>
        <rFont val="Times New Roman"/>
        <family val="1"/>
      </rPr>
      <t>Услуги по организации мероприятий при осуществлении деятельности по обращению с животными без владельцев</t>
    </r>
  </si>
  <si>
    <r>
      <t xml:space="preserve">Основное мероприятие 6.3.                    </t>
    </r>
    <r>
      <rPr>
        <sz val="12"/>
        <rFont val="Times New Roman"/>
        <family val="1"/>
      </rPr>
      <t>Проведение Всероссийской сельскохозяйственной переписи в 2016 году - субвенция из федерального бюджета на проведение Всероссийской сельскохозяйственной переписи.</t>
    </r>
  </si>
  <si>
    <r>
      <t xml:space="preserve">Основное мероприятие 7.1.             </t>
    </r>
    <r>
      <rPr>
        <sz val="12"/>
        <rFont val="Times New Roman"/>
        <family val="1"/>
      </rPr>
      <t>Создание условий для обеспечения доступным и комфортным жильем сельского населения</t>
    </r>
  </si>
  <si>
    <r>
      <t xml:space="preserve">Основное мероприятие 7.2. </t>
    </r>
    <r>
      <rPr>
        <sz val="12"/>
        <rFont val="Times New Roman"/>
        <family val="1"/>
      </rPr>
      <t>Реализация на территории сельских поселений современных высокоэстетичных архитектурных проектов с целью создания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привлекательного облика поселений.  </t>
    </r>
  </si>
  <si>
    <r>
      <t xml:space="preserve">Основное мероприятие 7.3. </t>
    </r>
    <r>
      <rPr>
        <sz val="12"/>
        <rFont val="Times New Roman"/>
        <family val="1"/>
      </rPr>
      <t>Устройство на сельских общественных территориях мест массового отдыха, пешеходных связей населенного пункта.</t>
    </r>
  </si>
  <si>
    <r>
      <t xml:space="preserve">Основное мероприятие 7.4. </t>
    </r>
    <r>
      <rPr>
        <sz val="12"/>
        <rFont val="Times New Roman"/>
        <family val="1"/>
      </rPr>
      <t>Развитие рынка труда (кадрового потенциала) на сельских территориях</t>
    </r>
  </si>
  <si>
    <r>
      <t xml:space="preserve">Основное мероприятие 7.5. </t>
    </r>
    <r>
      <rPr>
        <sz val="12"/>
        <rFont val="Times New Roman"/>
        <family val="1"/>
      </rPr>
      <t>Создание и развитие инфраструктуры на сельских территориях</t>
    </r>
  </si>
  <si>
    <r>
      <t xml:space="preserve">Основное мероприятие 7.6. </t>
    </r>
    <r>
      <rPr>
        <sz val="12"/>
        <rFont val="Times New Roman"/>
        <family val="1"/>
      </rPr>
      <t>Региональный проект "Культурная среда".</t>
    </r>
  </si>
  <si>
    <r>
      <t>Мероприятие 1.</t>
    </r>
    <r>
      <rPr>
        <sz val="12"/>
        <rFont val="Times New Roman"/>
        <family val="1"/>
      </rPr>
      <t xml:space="preserve"> 1                     Проведение энергетических обследований бюджетных учреждений</t>
    </r>
  </si>
  <si>
    <r>
      <t>Мероприятие 1.2.</t>
    </r>
    <r>
      <rPr>
        <sz val="12"/>
        <rFont val="Times New Roman"/>
        <family val="1"/>
      </rPr>
      <t>Оснащение приборами учета</t>
    </r>
  </si>
  <si>
    <r>
      <t>Мероприятие 1.3.</t>
    </r>
    <r>
      <rPr>
        <sz val="12"/>
        <rFont val="Times New Roman"/>
        <family val="1"/>
      </rPr>
      <t xml:space="preserve">                            Модернизация системы освещения бюджетных учреждений</t>
    </r>
  </si>
  <si>
    <r>
      <t>Мероприятие1. 4.</t>
    </r>
    <r>
      <rPr>
        <sz val="12"/>
        <rFont val="Times New Roman"/>
        <family val="1"/>
      </rPr>
      <t xml:space="preserve">           
Утепление теплового контура зданий бюджетных учреждений</t>
    </r>
  </si>
  <si>
    <r>
      <t xml:space="preserve">Мероприятие 1.5.                          </t>
    </r>
    <r>
      <rPr>
        <sz val="12"/>
        <rFont val="Times New Roman"/>
        <family val="1"/>
      </rPr>
      <t>Модернизация системы отопления бюджетных учреждений</t>
    </r>
  </si>
  <si>
    <r>
      <t>Мероприятие 2.1.</t>
    </r>
    <r>
      <rPr>
        <sz val="12"/>
        <rFont val="Times New Roman"/>
        <family val="1"/>
      </rPr>
      <t xml:space="preserve">                      
Развитие пассажирского автомобильного транспорта</t>
    </r>
  </si>
  <si>
    <r>
      <t xml:space="preserve">Мероприятие 2.2                          </t>
    </r>
    <r>
      <rPr>
        <sz val="12"/>
        <rFont val="Times New Roman"/>
        <family val="1"/>
      </rPr>
      <t>Обеспечение экономической устойчивости транспортных предприятий автомобильного транспорта</t>
    </r>
  </si>
  <si>
    <r>
      <t xml:space="preserve">Мероприятие 2.3                          </t>
    </r>
    <r>
      <rPr>
        <sz val="12"/>
        <rFont val="Times New Roman"/>
        <family val="1"/>
      </rPr>
      <t xml:space="preserve"> Обеспечение регулярных перевозок по регулируемым тарифам пассажиров и багажа по внутримуниципальным маршрутам регулярных перевозок на территории Семилукского муниципального района</t>
    </r>
  </si>
  <si>
    <r>
      <t xml:space="preserve">Мероприятие 3.1                          </t>
    </r>
    <r>
      <rPr>
        <sz val="12"/>
        <rFont val="Times New Roman"/>
        <family val="1"/>
      </rPr>
      <t xml:space="preserve"> Предотвращение и (или) снижение негативного воздействия на окружающую среду</t>
    </r>
  </si>
  <si>
    <t>Мероприятие 3.2                                                 "информирование населения, проживающего на территори Семилукского района, о раздельном накоплени ТКО"</t>
  </si>
  <si>
    <t>Доля населения проинформированного о раздельном накоплении ТКО, в общем количестве населения, проживающего на территори Семилукского муниципального района</t>
  </si>
  <si>
    <t>ОТЧЕТ о ходе реализации муниципальных программ (финансирование программ) по состоянию на 01.01.2024 г.</t>
  </si>
  <si>
    <t>Количество информационных материалов, размещенных на сайте администрации муниципального района и в средствах массовой информации</t>
  </si>
  <si>
    <r>
      <t xml:space="preserve">Основное мероприятие 1.1.                 </t>
    </r>
    <r>
      <rPr>
        <sz val="12"/>
        <rFont val="Times New Roman"/>
        <family val="1"/>
      </rPr>
      <t>Владение, пользование и распоряжение земельными ресурсами</t>
    </r>
  </si>
  <si>
    <r>
      <t>Мероприятие 1.1.1.</t>
    </r>
    <r>
      <rPr>
        <sz val="12"/>
        <rFont val="Times New Roman"/>
        <family val="1"/>
      </rPr>
      <t xml:space="preserve">                                   Топо-геодезическая съемка, формирование землеустроительного дела, раздел земельных участков.</t>
    </r>
  </si>
  <si>
    <r>
      <t xml:space="preserve">Мероприятие 1.1.2. </t>
    </r>
    <r>
      <rPr>
        <sz val="12"/>
        <rFont val="Times New Roman"/>
        <family val="1"/>
      </rPr>
      <t>Вынос в натуру границ земельного участка</t>
    </r>
  </si>
  <si>
    <r>
      <t xml:space="preserve">Основное мероприятие 2.1                              </t>
    </r>
    <r>
      <rPr>
        <sz val="12"/>
        <rFont val="Times New Roman"/>
        <family val="1"/>
      </rPr>
      <t>Приобретение, владение, пользование и распоряжение недвижимым и движимым имуществом</t>
    </r>
  </si>
  <si>
    <r>
      <t xml:space="preserve">Мероприятие 2.1.1.  </t>
    </r>
    <r>
      <rPr>
        <sz val="12"/>
        <rFont val="Times New Roman"/>
        <family val="1"/>
      </rPr>
      <t>Изготовление технической документации и технических планов на объекты муниципальной собственности для постановки на государственный кадастровый учет</t>
    </r>
  </si>
  <si>
    <r>
      <t>Мероприятие 2.1.2</t>
    </r>
    <r>
      <rPr>
        <sz val="12"/>
        <rFont val="Times New Roman"/>
        <family val="1"/>
      </rPr>
      <t>.                      Приобретение имущества в казну и его содержание</t>
    </r>
  </si>
  <si>
    <r>
      <t xml:space="preserve">Мероприятие 2.1.3.                      </t>
    </r>
    <r>
      <rPr>
        <sz val="12"/>
        <rFont val="Times New Roman"/>
        <family val="1"/>
      </rPr>
      <t xml:space="preserve">    Проведение независимой оценки</t>
    </r>
  </si>
  <si>
    <r>
      <t xml:space="preserve">Мероприятие 2.1.4.                      </t>
    </r>
    <r>
      <rPr>
        <sz val="12"/>
        <rFont val="Times New Roman"/>
        <family val="1"/>
      </rPr>
      <t>Демонтаж рекламных конструкций</t>
    </r>
  </si>
  <si>
    <t>2014-2026</t>
  </si>
  <si>
    <r>
      <t xml:space="preserve">Основное мероприятиями 1.1.               </t>
    </r>
    <r>
      <rPr>
        <sz val="12"/>
        <rFont val="Times New Roman"/>
        <family val="1"/>
      </rPr>
      <t>Нормативное правовое регулирование в сфере бюджетного процесса и других правоотношений</t>
    </r>
  </si>
  <si>
    <r>
      <t xml:space="preserve">Основное мероприятие 1.2.                 </t>
    </r>
    <r>
      <rPr>
        <sz val="12"/>
        <rFont val="Times New Roman"/>
        <family val="1"/>
      </rPr>
      <t>Составление проекта районного бюджета на очередной финансовый год и на плановый период</t>
    </r>
  </si>
  <si>
    <r>
      <t xml:space="preserve">Основное мероприятие 1.3.           </t>
    </r>
    <r>
      <rPr>
        <sz val="12"/>
        <rFont val="Times New Roman"/>
        <family val="1"/>
      </rPr>
      <t>Организация исполнения районного бюджета и формирование бюджетной отчетности</t>
    </r>
  </si>
  <si>
    <r>
      <t xml:space="preserve">Основное мероприятие 1.4.           </t>
    </r>
    <r>
      <rPr>
        <sz val="12"/>
        <rFont val="Times New Roman"/>
        <family val="1"/>
      </rPr>
      <t>Управление резервным фондом муниципального района и иными средствами на исполнение расходных обязательств муниципального района</t>
    </r>
  </si>
  <si>
    <r>
      <t>Основное мероприятие 1.5.</t>
    </r>
    <r>
      <rPr>
        <sz val="12"/>
        <rFont val="Times New Roman"/>
        <family val="1"/>
      </rPr>
      <t xml:space="preserve">                        Управление муниципальным долгом муниципального района</t>
    </r>
  </si>
  <si>
    <r>
      <t xml:space="preserve">Основное мероприятие 1.6.     </t>
    </r>
    <r>
      <rPr>
        <sz val="12"/>
        <rFont val="Times New Roman"/>
        <family val="1"/>
      </rPr>
      <t>Обеспечение внутреннего муниципального финансового контроля</t>
    </r>
  </si>
  <si>
    <r>
      <t>Основное мероприятие 1.7.</t>
    </r>
    <r>
      <rPr>
        <sz val="12"/>
        <rFont val="Times New Roman"/>
        <family val="1"/>
      </rPr>
      <t xml:space="preserve">  Обеспечение доступности информации о бюджетном процессе в  муниципальном районе.</t>
    </r>
  </si>
  <si>
    <r>
      <t>Основное мероприятие 2.1</t>
    </r>
    <r>
      <rPr>
        <sz val="12"/>
        <rFont val="Times New Roman"/>
        <family val="1"/>
      </rPr>
      <t>. Совершенствование системы распределения межбюджетных трансфертов муниципальным образованиям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муниципального района</t>
    </r>
  </si>
  <si>
    <r>
      <t>Основное мероприятие 2.2.</t>
    </r>
    <r>
      <rPr>
        <sz val="12"/>
        <rFont val="Times New Roman"/>
        <family val="1"/>
      </rPr>
      <t xml:space="preserve"> Выравнивание бюджетной обеспеченности муниципальных образований</t>
    </r>
  </si>
  <si>
    <r>
      <t xml:space="preserve">Основное мероприятие 2.3.          </t>
    </r>
    <r>
      <rPr>
        <sz val="12"/>
        <rFont val="Times New Roman"/>
        <family val="1"/>
      </rPr>
      <t>Поддержка мер по обеспечению сбалансированности местных бюджетов</t>
    </r>
  </si>
  <si>
    <r>
      <t>Основное мероприятие 2.4.</t>
    </r>
    <r>
      <rPr>
        <sz val="12"/>
        <rFont val="Times New Roman"/>
        <family val="1"/>
      </rPr>
      <t xml:space="preserve">            Софинансирование приоритетных социально значимых расходов местных бюджетов.</t>
    </r>
  </si>
  <si>
    <r>
      <t>Основное мероприятие 2.5.</t>
    </r>
    <r>
      <rPr>
        <sz val="12"/>
        <rFont val="Times New Roman"/>
        <family val="1"/>
      </rPr>
      <t xml:space="preserve">            Содействие повышению качества управления муниципальными финансами</t>
    </r>
  </si>
  <si>
    <r>
      <t xml:space="preserve">Основное мероприятие 3.1. </t>
    </r>
    <r>
      <rPr>
        <sz val="12"/>
        <rFont val="Times New Roman"/>
        <family val="1"/>
      </rPr>
      <t xml:space="preserve">Предоставление бюджетам поселений иных межбюджетных трансфертов из районного бюджета на осуществление  переданных полномочий </t>
    </r>
  </si>
  <si>
    <r>
      <t xml:space="preserve">Основное мероприятие 3.2. </t>
    </r>
    <r>
      <rPr>
        <sz val="12"/>
        <rFont val="Times New Roman"/>
        <family val="1"/>
      </rPr>
      <t>Предоставление бюджетам поселений иных межбюджетных трансфертов, предоставленных из других бюджетов бюджетной системы Российской Федерации, для исполнения расходных обязательств</t>
    </r>
  </si>
  <si>
    <r>
      <t xml:space="preserve">Основное мероприятие 3.3. </t>
    </r>
    <r>
      <rPr>
        <sz val="12"/>
        <rFont val="Times New Roman"/>
        <family val="1"/>
      </rPr>
      <t>Предоставление межбюджетных трансфертов для софинансирования расходных обязательств</t>
    </r>
  </si>
  <si>
    <r>
      <t xml:space="preserve">Основное мероприятие 4.1.           </t>
    </r>
    <r>
      <rPr>
        <sz val="12"/>
        <rFont val="Times New Roman"/>
        <family val="1"/>
      </rPr>
      <t xml:space="preserve">   Финансовое обеспечение деятельности отдела по финансам</t>
    </r>
  </si>
  <si>
    <r>
      <t xml:space="preserve">Основное мероприятие 4.2.               </t>
    </r>
    <r>
      <rPr>
        <sz val="12"/>
        <rFont val="Times New Roman"/>
        <family val="1"/>
      </rPr>
      <t>Финансовое обеспечение выполнения других расходных обязательств муниципального района</t>
    </r>
  </si>
  <si>
    <r>
      <t>Основное мероприятие 4.3.</t>
    </r>
    <r>
      <rPr>
        <sz val="12"/>
        <rFont val="Times New Roman"/>
        <family val="1"/>
      </rPr>
      <t xml:space="preserve">               Финансовое обеспечение деятельности  подведомственных учреждений</t>
    </r>
  </si>
  <si>
    <t>13.06.2023 утвержден Решением СНД Семилукского МР ВО)</t>
  </si>
  <si>
    <r>
      <t xml:space="preserve">Мероприятие 2.1.5.                     </t>
    </r>
    <r>
      <rPr>
        <sz val="12"/>
        <rFont val="Times New Roman"/>
        <family val="1"/>
      </rPr>
      <t xml:space="preserve"> Имущественная поддержка субъектов малого и среднего предпринимательства</t>
    </r>
  </si>
  <si>
    <r>
      <t xml:space="preserve">Основное мероприятие 3.1                              </t>
    </r>
    <r>
      <rPr>
        <sz val="12"/>
        <rFont val="Times New Roman"/>
        <family val="1"/>
      </rPr>
      <t>Финансовое обеспечение деятельности отдела архитектуры, градостроительства, имущества и земельных отношений администрации Семилукского муниципального района Воронежской области</t>
    </r>
  </si>
  <si>
    <r>
      <t xml:space="preserve">Мероприятие 3.1.1.                              </t>
    </r>
    <r>
      <rPr>
        <sz val="12"/>
        <rFont val="Times New Roman"/>
        <family val="1"/>
      </rPr>
      <t>Финансовое обеспечение деятельности отдела архитектуры, градостроительства, имущества и земельных отношений администрации Семилукского муниципального района Воронежской области.</t>
    </r>
  </si>
  <si>
    <r>
      <t xml:space="preserve">Основное мероприятие 1.1.                 </t>
    </r>
    <r>
      <rPr>
        <sz val="12"/>
        <rFont val="Times New Roman"/>
        <family val="1"/>
      </rPr>
      <t>Развитие и модернизация системы защиты населения от угроз возникновения чрезвычайных ситуаций и пожаров</t>
    </r>
  </si>
  <si>
    <r>
      <t xml:space="preserve">Основное мероприятие 1.2. </t>
    </r>
    <r>
      <rPr>
        <sz val="12"/>
        <rFont val="Times New Roman"/>
        <family val="1"/>
      </rPr>
      <t>Создание системы обеспечения вызова экстренных оперативных служб по единому номеру "112" на базе Единой дежурно-диспетчерской службы муниципального района</t>
    </r>
  </si>
  <si>
    <r>
      <t>Основное мероприятие 1.3.</t>
    </r>
    <r>
      <rPr>
        <sz val="12"/>
        <rFont val="Times New Roman"/>
        <family val="1"/>
      </rPr>
      <t xml:space="preserve"> Создание материально-технической базы для повышения уровня защиты населения и территории Семилукского муниципального района от чрезвычайных ситуаций, обеспечение пожарной безопасности и безопасности людей на водных объектах.</t>
    </r>
  </si>
  <si>
    <r>
      <t>Основное мероприятие 1.4.</t>
    </r>
    <r>
      <rPr>
        <sz val="12"/>
        <rFont val="Times New Roman"/>
        <family val="1"/>
      </rPr>
      <t xml:space="preserve"> Безопасный город</t>
    </r>
  </si>
  <si>
    <r>
      <t xml:space="preserve">Основное мероприятие 1.1. </t>
    </r>
    <r>
      <rPr>
        <sz val="12"/>
        <rFont val="Times New Roman"/>
        <family val="1"/>
      </rPr>
      <t xml:space="preserve">               Реализация календарного плана официальных физкультурных и спортивных мероприятий</t>
    </r>
  </si>
  <si>
    <r>
      <t xml:space="preserve">Основное мероприятие 1.2. </t>
    </r>
    <r>
      <rPr>
        <sz val="12"/>
        <rFont val="Times New Roman"/>
        <family val="1"/>
      </rPr>
      <t>Финансовое обеспечение деятельности спортивных учреждений района, представляющих муниципальные услуги в сфере физической культуры и спорта</t>
    </r>
  </si>
  <si>
    <r>
      <t xml:space="preserve">Основное мероприятие 2.1. </t>
    </r>
    <r>
      <rPr>
        <sz val="12"/>
        <rFont val="Times New Roman"/>
        <family val="1"/>
      </rPr>
      <t xml:space="preserve">Строительство и реконструкция спортивных объектов </t>
    </r>
  </si>
  <si>
    <r>
      <t xml:space="preserve">Основное меропритяие 2.2 </t>
    </r>
    <r>
      <rPr>
        <sz val="12"/>
        <rFont val="Times New Roman"/>
        <family val="1"/>
      </rPr>
      <t>Муниципальная составляющая регионального проекта «Спорт- норма жизни</t>
    </r>
  </si>
  <si>
    <t>Доля населения, систематически занимающегося физической культурой и спортом, в общей численности к 2026 году, %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</si>
  <si>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до 13,8% (на конец 2026 года), %</t>
  </si>
  <si>
    <t>Уровень фактической обеспеченности спортивными залами от нормативной потребности до 48,8% (на конец 2026 года), %</t>
  </si>
  <si>
    <t>Количество участников физкультурных и спортивных мероприятий, проводимых на территории Семилукского района в рамках реализации календарного плана официальных физкультурных мероприятий и спортивных мероприятий Семилукского муниципального района 15,7 тыс. чел. (на конец 2026 года.), тыс. чел</t>
  </si>
  <si>
    <t>Единовременная пропускная способность объектов спорта к 2026 году до 36% 12750 человек в смену, %</t>
  </si>
  <si>
    <t>Уровень фактической обеспеченности плавательными бассейнами от нормативной потребности: до 13,4% (на конец 2026 года)  на том же уровне, %</t>
  </si>
  <si>
    <t>Уровень обеспеченности населения спортивными сооружениями исходя из единовременной пропускной способности объектов спорта до 48,8% (на конец 2026года), %</t>
  </si>
  <si>
    <t>Уровень фактической обеспеченности плоскостными спортивными сооружениями от нормативной потребности до 89 % (на конец 2026 года), %</t>
  </si>
  <si>
    <t>Доля граждан, выполнившего нормативы Всероссийского физкультурно-спортивного комплекса «Готов к труду и обороне» (ГТО), в общей численности населения, принявшего участие в выполнении нормативов Всероссийского физкультурно-спортивного комплекса «Готов к труду и обороне» (ГТО), к 2026 году до 8,5%;, %</t>
  </si>
  <si>
    <r>
      <t>Основное мероприятие 1.1.</t>
    </r>
    <r>
      <rPr>
        <sz val="12"/>
        <rFont val="Times New Roman"/>
        <family val="1"/>
      </rPr>
      <t xml:space="preserve"> Совершенствование муниципальной правовой базы по вопросам развития муниципальной службы и оценка кадрового потенциала, профессиональное развитие муниципальных служащих Семилукского муниципального района</t>
    </r>
  </si>
  <si>
    <r>
      <t>Основное мероприятие 1.2</t>
    </r>
    <r>
      <rPr>
        <sz val="12"/>
        <rFont val="Times New Roman"/>
        <family val="1"/>
      </rPr>
      <t>.               Создание положительного имиджа муниципального служащего, повышение роли и престижа муниципальной службы</t>
    </r>
  </si>
  <si>
    <r>
      <rPr>
        <b/>
        <sz val="12"/>
        <rFont val="Times New Roman"/>
        <family val="1"/>
      </rPr>
      <t xml:space="preserve">Основное мероприятие 2.1. </t>
    </r>
    <r>
      <rPr>
        <sz val="12"/>
        <rFont val="Times New Roman"/>
        <family val="1"/>
      </rPr>
      <t xml:space="preserve">              Снижение коррупциогенности нормативных правовых органов местного самоуправления Семилукского муниципального района</t>
    </r>
  </si>
  <si>
    <r>
      <rPr>
        <b/>
        <sz val="12"/>
        <rFont val="Times New Roman"/>
        <family val="1"/>
      </rPr>
      <t xml:space="preserve">Основное мероприятие 2.2. </t>
    </r>
    <r>
      <rPr>
        <sz val="12"/>
        <rFont val="Times New Roman"/>
        <family val="1"/>
      </rPr>
      <t>Обеспечение активного участия представителей институтов гражданского общества и граждан в противодействии коррупции</t>
    </r>
  </si>
  <si>
    <r>
      <t>Основное мероприятие 2.3.</t>
    </r>
    <r>
      <rPr>
        <sz val="12"/>
        <rFont val="Times New Roman"/>
        <family val="1"/>
      </rPr>
      <t xml:space="preserve"> Создание системы противодействия коррупции в структуре органов местного самоуправления Семилукского муниципального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района</t>
    </r>
  </si>
  <si>
    <r>
      <t>Основное мероприятие 3.1.</t>
    </r>
    <r>
      <rPr>
        <sz val="12"/>
        <rFont val="Times New Roman"/>
        <family val="1"/>
      </rPr>
      <t xml:space="preserve"> Формирование фонда оплаты труда лиц замещающих муниципальные должности муниципальной службы и работников, замещающих должности, не являющиеся должностями муниципальной службы органов местного самоуправления Семилукского муниципального района</t>
    </r>
  </si>
  <si>
    <r>
      <t xml:space="preserve">Основное мероприятие 4.1.    </t>
    </r>
    <r>
      <rPr>
        <sz val="12"/>
        <rFont val="Times New Roman"/>
        <family val="1"/>
      </rPr>
      <t xml:space="preserve">          Финансовое обеспечение реализации муниципальной программы</t>
    </r>
  </si>
  <si>
    <r>
      <t xml:space="preserve">Основное мероприятие 4.2.           </t>
    </r>
    <r>
      <rPr>
        <sz val="12"/>
        <rFont val="Times New Roman"/>
        <family val="1"/>
      </rPr>
      <t>Социальное обеспечение и иные выплаты населению</t>
    </r>
  </si>
  <si>
    <r>
      <t>Основное мероприятие 4.3.</t>
    </r>
    <r>
      <rPr>
        <sz val="12"/>
        <rFont val="Times New Roman"/>
        <family val="1"/>
      </rPr>
      <t xml:space="preserve">            Выполнение других расходных обязательств</t>
    </r>
  </si>
  <si>
    <r>
      <t xml:space="preserve">Основное мероприятие 4.4.             </t>
    </r>
    <r>
      <rPr>
        <sz val="12"/>
        <rFont val="Times New Roman"/>
        <family val="1"/>
      </rPr>
      <t>Финансовое обеспечение деятельности подведомственных учреждений</t>
    </r>
  </si>
  <si>
    <r>
      <t xml:space="preserve">Основное мероприятие 4.5.             </t>
    </r>
    <r>
      <rPr>
        <sz val="12"/>
        <rFont val="Times New Roman"/>
        <family val="1"/>
      </rPr>
      <t>Проведение Всероссийской переписи населения 2020 г.</t>
    </r>
  </si>
  <si>
    <r>
      <t xml:space="preserve">Основное мероприятие 5.1.                    </t>
    </r>
    <r>
      <rPr>
        <sz val="12"/>
        <rFont val="Times New Roman"/>
        <family val="1"/>
      </rPr>
      <t>Финансовая поддержка на обеспечение деятельности Семилукской районной организации Воронежского отделения Всероссийской общественной организации ветеранов (пенсионеров) войны, труда, Вооруженных сил и правоохранительных органов
Семилукского районного отделения Воронежской областной общественной организации Всероссийского общества инвалидов</t>
    </r>
  </si>
  <si>
    <r>
      <t xml:space="preserve">Основное мероприятие 5.2.                    </t>
    </r>
    <r>
      <rPr>
        <sz val="12"/>
        <rFont val="Times New Roman"/>
        <family val="1"/>
      </rPr>
      <t>Финансовая поддержка на конкурсной основе грантов в форме субсидий социально-ориентированным некоммерческим организациям на реализацию программ (проектов).</t>
    </r>
  </si>
  <si>
    <r>
      <t>Основное мероприятие 1.1.</t>
    </r>
    <r>
      <rPr>
        <sz val="12"/>
        <rFont val="Times New Roman"/>
        <family val="1"/>
      </rPr>
      <t xml:space="preserve">              Мероприятия по охране общественного порядка и общественной безопасности</t>
    </r>
  </si>
  <si>
    <r>
      <t xml:space="preserve">Основное мероприятие 1.2 </t>
    </r>
    <r>
      <rPr>
        <sz val="12"/>
        <rFont val="Times New Roman"/>
        <family val="1"/>
      </rPr>
      <t xml:space="preserve">Профилактика терроризма и экстремизма </t>
    </r>
  </si>
  <si>
    <r>
      <t xml:space="preserve">Основное мероприятие 1.3. </t>
    </r>
    <r>
      <rPr>
        <sz val="12"/>
        <rFont val="Times New Roman"/>
        <family val="1"/>
      </rPr>
      <t>Организационно-правовые меропрития</t>
    </r>
  </si>
  <si>
    <r>
      <t xml:space="preserve">Основное мероприятие 1.4. </t>
    </r>
    <r>
      <rPr>
        <sz val="12"/>
        <rFont val="Times New Roman"/>
        <family val="1"/>
      </rPr>
      <t>Профилактика преступности и правонарушений среди несовершеннолетних и молодежи</t>
    </r>
  </si>
  <si>
    <r>
      <t>Основное мероприятие 1.5.</t>
    </r>
    <r>
      <rPr>
        <sz val="12"/>
        <rFont val="Times New Roman"/>
        <family val="1"/>
      </rPr>
      <t xml:space="preserve"> Противодействие коррупции</t>
    </r>
  </si>
  <si>
    <t>И. о. начальника отдела экономического развития администрации Семилукского</t>
  </si>
  <si>
    <t>Е. С. Семенищева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</si>
</sst>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_р_._-;\-* #,##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Narrow"/>
      <family val="2"/>
    </font>
    <font>
      <b/>
      <sz val="10"/>
      <name val="Arial Cyr"/>
      <family val="0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name val="Arial Cyr"/>
      <family val="0"/>
    </font>
    <font>
      <sz val="9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b/>
      <sz val="11"/>
      <color indexed="10"/>
      <name val="Times New Roman"/>
      <family val="1"/>
    </font>
    <font>
      <sz val="9"/>
      <color indexed="10"/>
      <name val="Calibri"/>
      <family val="2"/>
    </font>
    <font>
      <sz val="13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Calibri"/>
      <family val="2"/>
    </font>
    <font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b/>
      <sz val="11"/>
      <color rgb="FFFF0000"/>
      <name val="Times New Roman"/>
      <family val="1"/>
    </font>
    <font>
      <sz val="9"/>
      <color rgb="FFFF0000"/>
      <name val="Calibri"/>
      <family val="2"/>
    </font>
    <font>
      <sz val="13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ck"/>
      <right style="thin"/>
      <top style="medium"/>
      <bottom style="thin"/>
    </border>
    <border>
      <left style="thin"/>
      <right/>
      <top style="thin"/>
      <bottom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15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583">
    <xf numFmtId="0" fontId="0" fillId="0" borderId="0" xfId="0" applyFont="1" applyAlignment="1">
      <alignment/>
    </xf>
    <xf numFmtId="0" fontId="11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 textRotation="90" wrapText="1"/>
    </xf>
    <xf numFmtId="0" fontId="2" fillId="32" borderId="11" xfId="0" applyFont="1" applyFill="1" applyBorder="1" applyAlignment="1">
      <alignment horizontal="center" textRotation="90" wrapText="1"/>
    </xf>
    <xf numFmtId="0" fontId="3" fillId="32" borderId="10" xfId="0" applyFont="1" applyFill="1" applyBorder="1" applyAlignment="1">
      <alignment horizontal="center" textRotation="90" wrapText="1"/>
    </xf>
    <xf numFmtId="0" fontId="3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5" fillId="32" borderId="0" xfId="0" applyFont="1" applyFill="1" applyAlignment="1">
      <alignment horizontal="center" vertical="center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0" fontId="72" fillId="32" borderId="15" xfId="0" applyFont="1" applyFill="1" applyBorder="1" applyAlignment="1">
      <alignment horizontal="center" vertical="top" wrapText="1"/>
    </xf>
    <xf numFmtId="0" fontId="70" fillId="32" borderId="0" xfId="0" applyFont="1" applyFill="1" applyAlignment="1">
      <alignment/>
    </xf>
    <xf numFmtId="0" fontId="72" fillId="32" borderId="17" xfId="0" applyFont="1" applyFill="1" applyBorder="1" applyAlignment="1">
      <alignment horizontal="center" vertical="top" wrapText="1"/>
    </xf>
    <xf numFmtId="0" fontId="72" fillId="32" borderId="17" xfId="0" applyFont="1" applyFill="1" applyBorder="1" applyAlignment="1">
      <alignment horizontal="center" vertical="center" wrapText="1"/>
    </xf>
    <xf numFmtId="0" fontId="73" fillId="32" borderId="18" xfId="0" applyFont="1" applyFill="1" applyBorder="1" applyAlignment="1">
      <alignment vertical="top" wrapText="1"/>
    </xf>
    <xf numFmtId="0" fontId="70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4" fillId="32" borderId="0" xfId="0" applyFont="1" applyFill="1" applyAlignment="1">
      <alignment/>
    </xf>
    <xf numFmtId="0" fontId="75" fillId="0" borderId="0" xfId="0" applyFont="1" applyFill="1" applyAlignment="1">
      <alignment wrapText="1"/>
    </xf>
    <xf numFmtId="4" fontId="72" fillId="0" borderId="16" xfId="0" applyNumberFormat="1" applyFont="1" applyFill="1" applyBorder="1" applyAlignment="1">
      <alignment horizontal="center" vertical="center"/>
    </xf>
    <xf numFmtId="4" fontId="75" fillId="0" borderId="16" xfId="0" applyNumberFormat="1" applyFont="1" applyFill="1" applyBorder="1" applyAlignment="1">
      <alignment horizontal="center" vertical="center"/>
    </xf>
    <xf numFmtId="0" fontId="70" fillId="32" borderId="0" xfId="0" applyFont="1" applyFill="1" applyAlignment="1">
      <alignment/>
    </xf>
    <xf numFmtId="0" fontId="70" fillId="0" borderId="19" xfId="0" applyFont="1" applyFill="1" applyBorder="1" applyAlignment="1">
      <alignment/>
    </xf>
    <xf numFmtId="0" fontId="76" fillId="0" borderId="0" xfId="0" applyFont="1" applyFill="1" applyAlignment="1">
      <alignment/>
    </xf>
    <xf numFmtId="4" fontId="77" fillId="0" borderId="20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/>
    </xf>
    <xf numFmtId="4" fontId="70" fillId="0" borderId="16" xfId="0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73" fillId="0" borderId="0" xfId="0" applyFont="1" applyFill="1" applyAlignment="1">
      <alignment/>
    </xf>
    <xf numFmtId="4" fontId="72" fillId="0" borderId="21" xfId="0" applyNumberFormat="1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0" fontId="81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0" fillId="32" borderId="19" xfId="0" applyFont="1" applyFill="1" applyBorder="1" applyAlignment="1">
      <alignment/>
    </xf>
    <xf numFmtId="2" fontId="72" fillId="32" borderId="16" xfId="0" applyNumberFormat="1" applyFont="1" applyFill="1" applyBorder="1" applyAlignment="1">
      <alignment horizontal="center" vertical="center" wrapText="1"/>
    </xf>
    <xf numFmtId="2" fontId="82" fillId="32" borderId="16" xfId="0" applyNumberFormat="1" applyFont="1" applyFill="1" applyBorder="1" applyAlignment="1">
      <alignment horizontal="left" vertical="center" wrapText="1"/>
    </xf>
    <xf numFmtId="4" fontId="75" fillId="32" borderId="16" xfId="0" applyNumberFormat="1" applyFont="1" applyFill="1" applyBorder="1" applyAlignment="1">
      <alignment horizontal="center" vertical="center"/>
    </xf>
    <xf numFmtId="4" fontId="72" fillId="32" borderId="16" xfId="0" applyNumberFormat="1" applyFont="1" applyFill="1" applyBorder="1" applyAlignment="1">
      <alignment horizontal="center" vertical="center" wrapText="1"/>
    </xf>
    <xf numFmtId="4" fontId="79" fillId="0" borderId="16" xfId="0" applyNumberFormat="1" applyFont="1" applyFill="1" applyBorder="1" applyAlignment="1">
      <alignment horizontal="center" vertical="center" wrapText="1"/>
    </xf>
    <xf numFmtId="4" fontId="77" fillId="0" borderId="16" xfId="0" applyNumberFormat="1" applyFont="1" applyFill="1" applyBorder="1" applyAlignment="1">
      <alignment horizontal="center" vertical="center" wrapText="1"/>
    </xf>
    <xf numFmtId="4" fontId="72" fillId="0" borderId="20" xfId="0" applyNumberFormat="1" applyFont="1" applyFill="1" applyBorder="1" applyAlignment="1">
      <alignment horizontal="center" vertical="center" wrapText="1"/>
    </xf>
    <xf numFmtId="4" fontId="72" fillId="0" borderId="17" xfId="0" applyNumberFormat="1" applyFont="1" applyFill="1" applyBorder="1" applyAlignment="1">
      <alignment horizontal="center" vertical="center" wrapText="1"/>
    </xf>
    <xf numFmtId="4" fontId="83" fillId="0" borderId="16" xfId="0" applyNumberFormat="1" applyFont="1" applyFill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 wrapText="1"/>
    </xf>
    <xf numFmtId="4" fontId="75" fillId="0" borderId="20" xfId="0" applyNumberFormat="1" applyFont="1" applyFill="1" applyBorder="1" applyAlignment="1">
      <alignment horizontal="center" vertical="center"/>
    </xf>
    <xf numFmtId="4" fontId="75" fillId="0" borderId="17" xfId="0" applyNumberFormat="1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/>
    </xf>
    <xf numFmtId="0" fontId="72" fillId="0" borderId="22" xfId="0" applyFont="1" applyFill="1" applyBorder="1" applyAlignment="1">
      <alignment/>
    </xf>
    <xf numFmtId="0" fontId="3" fillId="32" borderId="17" xfId="0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left" vertical="center" wrapText="1"/>
    </xf>
    <xf numFmtId="4" fontId="72" fillId="0" borderId="16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2" fontId="72" fillId="32" borderId="23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vertical="top" wrapText="1"/>
    </xf>
    <xf numFmtId="0" fontId="72" fillId="0" borderId="0" xfId="0" applyFont="1" applyFill="1" applyBorder="1" applyAlignment="1">
      <alignment horizontal="center" vertical="center" wrapText="1"/>
    </xf>
    <xf numFmtId="2" fontId="77" fillId="0" borderId="0" xfId="0" applyNumberFormat="1" applyFont="1" applyFill="1" applyBorder="1" applyAlignment="1">
      <alignment horizontal="center" vertical="center" wrapText="1"/>
    </xf>
    <xf numFmtId="2" fontId="72" fillId="0" borderId="0" xfId="0" applyNumberFormat="1" applyFont="1" applyFill="1" applyBorder="1" applyAlignment="1">
      <alignment horizontal="center" vertical="center" wrapText="1"/>
    </xf>
    <xf numFmtId="2" fontId="72" fillId="0" borderId="0" xfId="0" applyNumberFormat="1" applyFont="1" applyFill="1" applyBorder="1" applyAlignment="1">
      <alignment vertical="center" wrapText="1"/>
    </xf>
    <xf numFmtId="0" fontId="85" fillId="32" borderId="0" xfId="0" applyFont="1" applyFill="1" applyBorder="1" applyAlignment="1">
      <alignment horizontal="left" wrapText="1" shrinkToFit="1"/>
    </xf>
    <xf numFmtId="4" fontId="72" fillId="32" borderId="0" xfId="0" applyNumberFormat="1" applyFont="1" applyFill="1" applyBorder="1" applyAlignment="1">
      <alignment horizontal="center" vertical="center" wrapText="1"/>
    </xf>
    <xf numFmtId="4" fontId="3" fillId="32" borderId="16" xfId="0" applyNumberFormat="1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/>
    </xf>
    <xf numFmtId="0" fontId="3" fillId="32" borderId="17" xfId="0" applyFont="1" applyFill="1" applyBorder="1" applyAlignment="1">
      <alignment vertical="top" wrapText="1"/>
    </xf>
    <xf numFmtId="2" fontId="2" fillId="32" borderId="17" xfId="61" applyNumberFormat="1" applyFont="1" applyFill="1" applyBorder="1" applyAlignment="1">
      <alignment horizontal="center" vertical="center" wrapText="1"/>
    </xf>
    <xf numFmtId="2" fontId="2" fillId="32" borderId="24" xfId="61" applyNumberFormat="1" applyFont="1" applyFill="1" applyBorder="1" applyAlignment="1">
      <alignment horizontal="center" vertical="center" wrapText="1"/>
    </xf>
    <xf numFmtId="2" fontId="2" fillId="32" borderId="25" xfId="61" applyNumberFormat="1" applyFont="1" applyFill="1" applyBorder="1" applyAlignment="1">
      <alignment horizontal="center" vertical="center" wrapText="1"/>
    </xf>
    <xf numFmtId="4" fontId="72" fillId="0" borderId="26" xfId="0" applyNumberFormat="1" applyFont="1" applyFill="1" applyBorder="1" applyAlignment="1">
      <alignment horizontal="center" vertical="center" wrapText="1"/>
    </xf>
    <xf numFmtId="0" fontId="70" fillId="32" borderId="0" xfId="0" applyFont="1" applyFill="1" applyBorder="1" applyAlignment="1">
      <alignment/>
    </xf>
    <xf numFmtId="2" fontId="2" fillId="32" borderId="17" xfId="0" applyNumberFormat="1" applyFont="1" applyFill="1" applyBorder="1" applyAlignment="1">
      <alignment horizontal="center" vertical="center" wrapText="1"/>
    </xf>
    <xf numFmtId="2" fontId="77" fillId="32" borderId="16" xfId="0" applyNumberFormat="1" applyFont="1" applyFill="1" applyBorder="1" applyAlignment="1">
      <alignment horizontal="center" vertical="center" wrapText="1"/>
    </xf>
    <xf numFmtId="0" fontId="82" fillId="32" borderId="23" xfId="0" applyFont="1" applyFill="1" applyBorder="1" applyAlignment="1">
      <alignment horizontal="left" vertical="center" wrapText="1"/>
    </xf>
    <xf numFmtId="0" fontId="77" fillId="32" borderId="16" xfId="0" applyFont="1" applyFill="1" applyBorder="1" applyAlignment="1">
      <alignment vertical="center" wrapText="1"/>
    </xf>
    <xf numFmtId="0" fontId="72" fillId="32" borderId="16" xfId="0" applyFont="1" applyFill="1" applyBorder="1" applyAlignment="1">
      <alignment horizontal="center" vertical="center" wrapText="1"/>
    </xf>
    <xf numFmtId="2" fontId="77" fillId="32" borderId="16" xfId="0" applyNumberFormat="1" applyFont="1" applyFill="1" applyBorder="1" applyAlignment="1">
      <alignment horizontal="center" vertical="center"/>
    </xf>
    <xf numFmtId="2" fontId="72" fillId="32" borderId="27" xfId="0" applyNumberFormat="1" applyFont="1" applyFill="1" applyBorder="1" applyAlignment="1">
      <alignment horizontal="center" vertical="center" wrapText="1"/>
    </xf>
    <xf numFmtId="2" fontId="72" fillId="32" borderId="16" xfId="0" applyNumberFormat="1" applyFont="1" applyFill="1" applyBorder="1" applyAlignment="1">
      <alignment horizontal="center" vertical="center"/>
    </xf>
    <xf numFmtId="0" fontId="82" fillId="32" borderId="16" xfId="0" applyFont="1" applyFill="1" applyBorder="1" applyAlignment="1">
      <alignment horizontal="left" vertical="center" wrapText="1"/>
    </xf>
    <xf numFmtId="4" fontId="72" fillId="32" borderId="16" xfId="0" applyNumberFormat="1" applyFont="1" applyFill="1" applyBorder="1" applyAlignment="1">
      <alignment horizontal="center" vertical="center"/>
    </xf>
    <xf numFmtId="0" fontId="86" fillId="32" borderId="16" xfId="0" applyFont="1" applyFill="1" applyBorder="1" applyAlignment="1">
      <alignment horizontal="left" vertical="center" wrapText="1"/>
    </xf>
    <xf numFmtId="4" fontId="72" fillId="32" borderId="17" xfId="0" applyNumberFormat="1" applyFont="1" applyFill="1" applyBorder="1" applyAlignment="1">
      <alignment horizontal="center" vertical="center" wrapText="1"/>
    </xf>
    <xf numFmtId="2" fontId="82" fillId="32" borderId="16" xfId="0" applyNumberFormat="1" applyFont="1" applyFill="1" applyBorder="1" applyAlignment="1">
      <alignment vertical="center" wrapText="1"/>
    </xf>
    <xf numFmtId="2" fontId="82" fillId="32" borderId="22" xfId="0" applyNumberFormat="1" applyFont="1" applyFill="1" applyBorder="1" applyAlignment="1">
      <alignment vertical="center" wrapText="1"/>
    </xf>
    <xf numFmtId="2" fontId="82" fillId="32" borderId="16" xfId="0" applyNumberFormat="1" applyFont="1" applyFill="1" applyBorder="1" applyAlignment="1">
      <alignment horizontal="center" vertical="center" wrapText="1"/>
    </xf>
    <xf numFmtId="2" fontId="82" fillId="32" borderId="17" xfId="0" applyNumberFormat="1" applyFont="1" applyFill="1" applyBorder="1" applyAlignment="1">
      <alignment horizontal="left" vertical="center" wrapText="1"/>
    </xf>
    <xf numFmtId="2" fontId="82" fillId="32" borderId="20" xfId="0" applyNumberFormat="1" applyFont="1" applyFill="1" applyBorder="1" applyAlignment="1">
      <alignment horizontal="left" vertical="center" wrapText="1"/>
    </xf>
    <xf numFmtId="4" fontId="75" fillId="32" borderId="20" xfId="0" applyNumberFormat="1" applyFont="1" applyFill="1" applyBorder="1" applyAlignment="1">
      <alignment horizontal="center" vertical="center"/>
    </xf>
    <xf numFmtId="4" fontId="75" fillId="32" borderId="17" xfId="0" applyNumberFormat="1" applyFont="1" applyFill="1" applyBorder="1" applyAlignment="1">
      <alignment horizontal="center" vertical="center"/>
    </xf>
    <xf numFmtId="0" fontId="75" fillId="32" borderId="16" xfId="0" applyFont="1" applyFill="1" applyBorder="1" applyAlignment="1">
      <alignment horizontal="left" vertical="center" wrapText="1"/>
    </xf>
    <xf numFmtId="0" fontId="77" fillId="32" borderId="20" xfId="0" applyFont="1" applyFill="1" applyBorder="1" applyAlignment="1">
      <alignment horizontal="left" vertical="center"/>
    </xf>
    <xf numFmtId="4" fontId="77" fillId="32" borderId="20" xfId="0" applyNumberFormat="1" applyFont="1" applyFill="1" applyBorder="1" applyAlignment="1">
      <alignment horizontal="center" vertical="center"/>
    </xf>
    <xf numFmtId="174" fontId="82" fillId="32" borderId="16" xfId="0" applyNumberFormat="1" applyFont="1" applyFill="1" applyBorder="1" applyAlignment="1">
      <alignment horizontal="left" vertical="center"/>
    </xf>
    <xf numFmtId="0" fontId="70" fillId="32" borderId="16" xfId="0" applyFont="1" applyFill="1" applyBorder="1" applyAlignment="1">
      <alignment horizontal="left" vertical="center"/>
    </xf>
    <xf numFmtId="4" fontId="70" fillId="32" borderId="16" xfId="0" applyNumberFormat="1" applyFont="1" applyFill="1" applyBorder="1" applyAlignment="1">
      <alignment horizontal="center" vertical="center"/>
    </xf>
    <xf numFmtId="0" fontId="82" fillId="32" borderId="20" xfId="0" applyFont="1" applyFill="1" applyBorder="1" applyAlignment="1">
      <alignment horizontal="left" vertical="center" wrapText="1"/>
    </xf>
    <xf numFmtId="4" fontId="79" fillId="32" borderId="16" xfId="0" applyNumberFormat="1" applyFont="1" applyFill="1" applyBorder="1" applyAlignment="1">
      <alignment horizontal="center" vertical="center" wrapText="1"/>
    </xf>
    <xf numFmtId="4" fontId="77" fillId="32" borderId="16" xfId="0" applyNumberFormat="1" applyFont="1" applyFill="1" applyBorder="1" applyAlignment="1">
      <alignment horizontal="center" vertical="center" wrapText="1"/>
    </xf>
    <xf numFmtId="4" fontId="72" fillId="32" borderId="20" xfId="0" applyNumberFormat="1" applyFont="1" applyFill="1" applyBorder="1" applyAlignment="1">
      <alignment horizontal="center" vertical="center" wrapText="1"/>
    </xf>
    <xf numFmtId="0" fontId="77" fillId="32" borderId="16" xfId="0" applyFont="1" applyFill="1" applyBorder="1" applyAlignment="1">
      <alignment horizontal="left" vertical="center" wrapText="1"/>
    </xf>
    <xf numFmtId="0" fontId="82" fillId="32" borderId="0" xfId="0" applyFont="1" applyFill="1" applyAlignment="1">
      <alignment wrapText="1"/>
    </xf>
    <xf numFmtId="0" fontId="82" fillId="32" borderId="21" xfId="0" applyFont="1" applyFill="1" applyBorder="1" applyAlignment="1">
      <alignment horizontal="left" vertical="center" wrapText="1"/>
    </xf>
    <xf numFmtId="4" fontId="72" fillId="32" borderId="21" xfId="0" applyNumberFormat="1" applyFont="1" applyFill="1" applyBorder="1" applyAlignment="1">
      <alignment horizontal="center" vertical="center" wrapText="1"/>
    </xf>
    <xf numFmtId="0" fontId="70" fillId="32" borderId="16" xfId="0" applyFont="1" applyFill="1" applyBorder="1" applyAlignment="1">
      <alignment/>
    </xf>
    <xf numFmtId="0" fontId="70" fillId="32" borderId="16" xfId="0" applyFont="1" applyFill="1" applyBorder="1" applyAlignment="1">
      <alignment horizontal="center" vertical="center"/>
    </xf>
    <xf numFmtId="0" fontId="82" fillId="32" borderId="17" xfId="0" applyFont="1" applyFill="1" applyBorder="1" applyAlignment="1">
      <alignment horizontal="left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75" fillId="33" borderId="16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 wrapText="1"/>
    </xf>
    <xf numFmtId="4" fontId="3" fillId="33" borderId="16" xfId="0" applyNumberFormat="1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72" fillId="32" borderId="17" xfId="0" applyFont="1" applyFill="1" applyBorder="1" applyAlignment="1">
      <alignment horizontal="center" vertical="center" wrapText="1"/>
    </xf>
    <xf numFmtId="0" fontId="85" fillId="32" borderId="0" xfId="0" applyFont="1" applyFill="1" applyAlignment="1">
      <alignment horizontal="center" vertical="center"/>
    </xf>
    <xf numFmtId="0" fontId="70" fillId="32" borderId="0" xfId="0" applyFont="1" applyFill="1" applyAlignment="1">
      <alignment horizontal="center" vertical="center"/>
    </xf>
    <xf numFmtId="0" fontId="70" fillId="32" borderId="0" xfId="0" applyFont="1" applyFill="1" applyAlignment="1">
      <alignment horizontal="center"/>
    </xf>
    <xf numFmtId="0" fontId="72" fillId="32" borderId="16" xfId="0" applyFont="1" applyFill="1" applyBorder="1" applyAlignment="1">
      <alignment horizontal="left" vertical="center" wrapText="1"/>
    </xf>
    <xf numFmtId="2" fontId="77" fillId="32" borderId="16" xfId="0" applyNumberFormat="1" applyFont="1" applyFill="1" applyBorder="1" applyAlignment="1">
      <alignment vertical="center" wrapText="1"/>
    </xf>
    <xf numFmtId="2" fontId="72" fillId="32" borderId="16" xfId="0" applyNumberFormat="1" applyFont="1" applyFill="1" applyBorder="1" applyAlignment="1">
      <alignment vertical="center" wrapText="1"/>
    </xf>
    <xf numFmtId="4" fontId="82" fillId="32" borderId="16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vertical="top" wrapText="1"/>
    </xf>
    <xf numFmtId="0" fontId="3" fillId="32" borderId="16" xfId="0" applyFont="1" applyFill="1" applyBorder="1" applyAlignment="1">
      <alignment horizontal="center" vertical="center" wrapText="1"/>
    </xf>
    <xf numFmtId="2" fontId="3" fillId="32" borderId="23" xfId="0" applyNumberFormat="1" applyFont="1" applyFill="1" applyBorder="1" applyAlignment="1">
      <alignment horizontal="center" vertical="center" wrapText="1"/>
    </xf>
    <xf numFmtId="2" fontId="3" fillId="32" borderId="16" xfId="0" applyNumberFormat="1" applyFont="1" applyFill="1" applyBorder="1" applyAlignment="1">
      <alignment vertical="center" wrapText="1"/>
    </xf>
    <xf numFmtId="2" fontId="2" fillId="32" borderId="18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wrapText="1"/>
    </xf>
    <xf numFmtId="4" fontId="3" fillId="32" borderId="16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2" fontId="2" fillId="32" borderId="23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vertical="top" wrapText="1"/>
    </xf>
    <xf numFmtId="4" fontId="3" fillId="32" borderId="16" xfId="0" applyNumberFormat="1" applyFont="1" applyFill="1" applyBorder="1" applyAlignment="1">
      <alignment horizontal="center" vertical="top" wrapText="1"/>
    </xf>
    <xf numFmtId="0" fontId="70" fillId="0" borderId="0" xfId="0" applyFont="1" applyFill="1" applyAlignment="1">
      <alignment vertical="top"/>
    </xf>
    <xf numFmtId="2" fontId="3" fillId="32" borderId="16" xfId="0" applyNumberFormat="1" applyFont="1" applyFill="1" applyBorder="1" applyAlignment="1">
      <alignment horizontal="center" vertical="center"/>
    </xf>
    <xf numFmtId="0" fontId="84" fillId="0" borderId="17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top" wrapText="1"/>
    </xf>
    <xf numFmtId="2" fontId="2" fillId="32" borderId="16" xfId="0" applyNumberFormat="1" applyFont="1" applyFill="1" applyBorder="1" applyAlignment="1">
      <alignment horizontal="center" vertical="top" wrapText="1"/>
    </xf>
    <xf numFmtId="2" fontId="3" fillId="32" borderId="16" xfId="0" applyNumberFormat="1" applyFont="1" applyFill="1" applyBorder="1" applyAlignment="1">
      <alignment horizontal="center" vertical="top" wrapText="1"/>
    </xf>
    <xf numFmtId="2" fontId="3" fillId="32" borderId="23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2" fontId="2" fillId="32" borderId="16" xfId="0" applyNumberFormat="1" applyFont="1" applyFill="1" applyBorder="1" applyAlignment="1">
      <alignment horizontal="center" vertical="center"/>
    </xf>
    <xf numFmtId="0" fontId="72" fillId="0" borderId="22" xfId="0" applyFont="1" applyFill="1" applyBorder="1" applyAlignment="1">
      <alignment vertical="top"/>
    </xf>
    <xf numFmtId="2" fontId="2" fillId="32" borderId="16" xfId="0" applyNumberFormat="1" applyFont="1" applyFill="1" applyBorder="1" applyAlignment="1">
      <alignment horizontal="center" vertical="top"/>
    </xf>
    <xf numFmtId="2" fontId="3" fillId="32" borderId="16" xfId="0" applyNumberFormat="1" applyFont="1" applyFill="1" applyBorder="1" applyAlignment="1">
      <alignment horizontal="center" vertical="top"/>
    </xf>
    <xf numFmtId="0" fontId="3" fillId="32" borderId="16" xfId="0" applyFont="1" applyFill="1" applyBorder="1" applyAlignment="1">
      <alignment horizontal="center" vertical="center"/>
    </xf>
    <xf numFmtId="0" fontId="82" fillId="32" borderId="16" xfId="0" applyFont="1" applyFill="1" applyBorder="1" applyAlignment="1">
      <alignment horizontal="left" vertical="top" wrapText="1"/>
    </xf>
    <xf numFmtId="4" fontId="72" fillId="32" borderId="16" xfId="0" applyNumberFormat="1" applyFont="1" applyFill="1" applyBorder="1" applyAlignment="1">
      <alignment horizontal="center" vertical="top" wrapText="1"/>
    </xf>
    <xf numFmtId="4" fontId="72" fillId="0" borderId="16" xfId="0" applyNumberFormat="1" applyFont="1" applyFill="1" applyBorder="1" applyAlignment="1">
      <alignment horizontal="center" vertical="top" wrapText="1"/>
    </xf>
    <xf numFmtId="4" fontId="72" fillId="0" borderId="20" xfId="0" applyNumberFormat="1" applyFont="1" applyFill="1" applyBorder="1" applyAlignment="1">
      <alignment horizontal="center" vertical="top"/>
    </xf>
    <xf numFmtId="0" fontId="11" fillId="32" borderId="0" xfId="0" applyFont="1" applyFill="1" applyAlignment="1">
      <alignment vertical="top"/>
    </xf>
    <xf numFmtId="0" fontId="82" fillId="32" borderId="20" xfId="0" applyFont="1" applyFill="1" applyBorder="1" applyAlignment="1">
      <alignment horizontal="left" vertical="top" wrapText="1"/>
    </xf>
    <xf numFmtId="4" fontId="72" fillId="32" borderId="16" xfId="0" applyNumberFormat="1" applyFont="1" applyFill="1" applyBorder="1" applyAlignment="1">
      <alignment horizontal="center" vertical="top"/>
    </xf>
    <xf numFmtId="4" fontId="72" fillId="0" borderId="16" xfId="0" applyNumberFormat="1" applyFont="1" applyFill="1" applyBorder="1" applyAlignment="1">
      <alignment horizontal="center" vertical="top"/>
    </xf>
    <xf numFmtId="0" fontId="72" fillId="32" borderId="22" xfId="0" applyFont="1" applyFill="1" applyBorder="1" applyAlignment="1">
      <alignment vertical="top"/>
    </xf>
    <xf numFmtId="4" fontId="72" fillId="32" borderId="20" xfId="0" applyNumberFormat="1" applyFont="1" applyFill="1" applyBorder="1" applyAlignment="1">
      <alignment horizontal="center" vertical="top"/>
    </xf>
    <xf numFmtId="0" fontId="70" fillId="32" borderId="0" xfId="0" applyFont="1" applyFill="1" applyAlignment="1">
      <alignment vertical="top"/>
    </xf>
    <xf numFmtId="0" fontId="77" fillId="32" borderId="20" xfId="0" applyFont="1" applyFill="1" applyBorder="1" applyAlignment="1">
      <alignment horizontal="left" vertical="top"/>
    </xf>
    <xf numFmtId="4" fontId="77" fillId="32" borderId="20" xfId="0" applyNumberFormat="1" applyFont="1" applyFill="1" applyBorder="1" applyAlignment="1">
      <alignment horizontal="center" vertical="top"/>
    </xf>
    <xf numFmtId="4" fontId="77" fillId="0" borderId="20" xfId="0" applyNumberFormat="1" applyFont="1" applyFill="1" applyBorder="1" applyAlignment="1">
      <alignment horizontal="center" vertical="top"/>
    </xf>
    <xf numFmtId="0" fontId="78" fillId="0" borderId="0" xfId="0" applyFont="1" applyFill="1" applyAlignment="1">
      <alignment vertical="top"/>
    </xf>
    <xf numFmtId="0" fontId="82" fillId="32" borderId="20" xfId="0" applyFont="1" applyFill="1" applyBorder="1" applyAlignment="1">
      <alignment horizontal="left" vertical="top"/>
    </xf>
    <xf numFmtId="0" fontId="82" fillId="32" borderId="16" xfId="0" applyFont="1" applyFill="1" applyBorder="1" applyAlignment="1">
      <alignment horizontal="left" vertical="top"/>
    </xf>
    <xf numFmtId="0" fontId="75" fillId="32" borderId="16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 vertical="top" wrapText="1"/>
    </xf>
    <xf numFmtId="0" fontId="70" fillId="32" borderId="19" xfId="0" applyFont="1" applyFill="1" applyBorder="1" applyAlignment="1">
      <alignment vertical="top"/>
    </xf>
    <xf numFmtId="2" fontId="82" fillId="32" borderId="16" xfId="0" applyNumberFormat="1" applyFont="1" applyFill="1" applyBorder="1" applyAlignment="1">
      <alignment horizontal="left" vertical="top" wrapText="1"/>
    </xf>
    <xf numFmtId="4" fontId="75" fillId="32" borderId="16" xfId="0" applyNumberFormat="1" applyFont="1" applyFill="1" applyBorder="1" applyAlignment="1">
      <alignment horizontal="center" vertical="top"/>
    </xf>
    <xf numFmtId="0" fontId="70" fillId="0" borderId="19" xfId="0" applyFont="1" applyFill="1" applyBorder="1" applyAlignment="1">
      <alignment vertical="top"/>
    </xf>
    <xf numFmtId="0" fontId="75" fillId="32" borderId="0" xfId="0" applyFont="1" applyFill="1" applyBorder="1" applyAlignment="1">
      <alignment vertical="top" wrapText="1"/>
    </xf>
    <xf numFmtId="0" fontId="75" fillId="0" borderId="0" xfId="0" applyFont="1" applyFill="1" applyBorder="1" applyAlignment="1">
      <alignment vertical="top" wrapText="1"/>
    </xf>
    <xf numFmtId="0" fontId="70" fillId="32" borderId="0" xfId="0" applyFont="1" applyFill="1" applyBorder="1" applyAlignment="1">
      <alignment vertical="top"/>
    </xf>
    <xf numFmtId="2" fontId="3" fillId="32" borderId="28" xfId="0" applyNumberFormat="1" applyFont="1" applyFill="1" applyBorder="1" applyAlignment="1">
      <alignment horizontal="center" vertical="top" wrapText="1"/>
    </xf>
    <xf numFmtId="2" fontId="2" fillId="32" borderId="23" xfId="0" applyNumberFormat="1" applyFont="1" applyFill="1" applyBorder="1" applyAlignment="1">
      <alignment horizontal="center" vertical="top" wrapText="1"/>
    </xf>
    <xf numFmtId="49" fontId="2" fillId="32" borderId="16" xfId="0" applyNumberFormat="1" applyFont="1" applyFill="1" applyBorder="1" applyAlignment="1">
      <alignment vertical="center" wrapText="1"/>
    </xf>
    <xf numFmtId="4" fontId="3" fillId="32" borderId="20" xfId="0" applyNumberFormat="1" applyFont="1" applyFill="1" applyBorder="1" applyAlignment="1">
      <alignment vertical="center" wrapText="1"/>
    </xf>
    <xf numFmtId="0" fontId="86" fillId="32" borderId="16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horizontal="center" vertical="top" wrapText="1"/>
    </xf>
    <xf numFmtId="2" fontId="3" fillId="32" borderId="16" xfId="0" applyNumberFormat="1" applyFont="1" applyFill="1" applyBorder="1" applyAlignment="1">
      <alignment vertical="top" wrapText="1"/>
    </xf>
    <xf numFmtId="2" fontId="2" fillId="32" borderId="20" xfId="0" applyNumberFormat="1" applyFont="1" applyFill="1" applyBorder="1" applyAlignment="1">
      <alignment vertical="center" wrapText="1"/>
    </xf>
    <xf numFmtId="2" fontId="2" fillId="32" borderId="20" xfId="0" applyNumberFormat="1" applyFont="1" applyFill="1" applyBorder="1" applyAlignment="1">
      <alignment vertical="top" wrapText="1"/>
    </xf>
    <xf numFmtId="0" fontId="82" fillId="32" borderId="17" xfId="0" applyFont="1" applyFill="1" applyBorder="1" applyAlignment="1">
      <alignment vertical="top" wrapText="1"/>
    </xf>
    <xf numFmtId="4" fontId="72" fillId="32" borderId="17" xfId="0" applyNumberFormat="1" applyFont="1" applyFill="1" applyBorder="1" applyAlignment="1">
      <alignment vertical="top" wrapText="1"/>
    </xf>
    <xf numFmtId="0" fontId="72" fillId="32" borderId="16" xfId="0" applyFont="1" applyFill="1" applyBorder="1" applyAlignment="1">
      <alignment horizontal="center" vertical="top" wrapText="1"/>
    </xf>
    <xf numFmtId="2" fontId="2" fillId="32" borderId="16" xfId="0" applyNumberFormat="1" applyFont="1" applyFill="1" applyBorder="1" applyAlignment="1">
      <alignment vertical="center" wrapText="1"/>
    </xf>
    <xf numFmtId="2" fontId="2" fillId="32" borderId="17" xfId="0" applyNumberFormat="1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 vertical="top" wrapText="1"/>
    </xf>
    <xf numFmtId="0" fontId="10" fillId="32" borderId="16" xfId="0" applyFont="1" applyFill="1" applyBorder="1" applyAlignment="1">
      <alignment vertical="top" wrapText="1"/>
    </xf>
    <xf numFmtId="0" fontId="3" fillId="32" borderId="17" xfId="0" applyFont="1" applyFill="1" applyBorder="1" applyAlignment="1">
      <alignment horizontal="left" vertical="top" wrapText="1"/>
    </xf>
    <xf numFmtId="4" fontId="3" fillId="32" borderId="16" xfId="0" applyNumberFormat="1" applyFont="1" applyFill="1" applyBorder="1" applyAlignment="1">
      <alignment vertical="center" wrapText="1"/>
    </xf>
    <xf numFmtId="4" fontId="3" fillId="32" borderId="16" xfId="0" applyNumberFormat="1" applyFont="1" applyFill="1" applyBorder="1" applyAlignment="1">
      <alignment vertical="top" wrapText="1"/>
    </xf>
    <xf numFmtId="0" fontId="73" fillId="0" borderId="0" xfId="0" applyFont="1" applyFill="1" applyAlignment="1">
      <alignment vertical="top"/>
    </xf>
    <xf numFmtId="2" fontId="2" fillId="32" borderId="23" xfId="0" applyNumberFormat="1" applyFont="1" applyFill="1" applyBorder="1" applyAlignment="1">
      <alignment horizontal="center" vertical="center"/>
    </xf>
    <xf numFmtId="172" fontId="3" fillId="32" borderId="16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wrapText="1"/>
    </xf>
    <xf numFmtId="172" fontId="3" fillId="32" borderId="16" xfId="0" applyNumberFormat="1" applyFont="1" applyFill="1" applyBorder="1" applyAlignment="1">
      <alignment horizontal="center" vertical="top" wrapText="1"/>
    </xf>
    <xf numFmtId="0" fontId="10" fillId="32" borderId="0" xfId="0" applyFont="1" applyFill="1" applyAlignment="1">
      <alignment vertical="top" wrapText="1"/>
    </xf>
    <xf numFmtId="2" fontId="3" fillId="32" borderId="27" xfId="0" applyNumberFormat="1" applyFont="1" applyFill="1" applyBorder="1" applyAlignment="1">
      <alignment horizontal="center" vertical="center" wrapText="1"/>
    </xf>
    <xf numFmtId="2" fontId="3" fillId="32" borderId="27" xfId="0" applyNumberFormat="1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0" fontId="10" fillId="32" borderId="16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vertical="top" wrapText="1"/>
    </xf>
    <xf numFmtId="0" fontId="72" fillId="33" borderId="10" xfId="0" applyFont="1" applyFill="1" applyBorder="1" applyAlignment="1">
      <alignment horizontal="center" vertical="top" wrapText="1"/>
    </xf>
    <xf numFmtId="4" fontId="72" fillId="0" borderId="20" xfId="0" applyNumberFormat="1" applyFont="1" applyFill="1" applyBorder="1" applyAlignment="1">
      <alignment horizontal="center" vertical="center"/>
    </xf>
    <xf numFmtId="2" fontId="2" fillId="32" borderId="17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4" fontId="3" fillId="32" borderId="20" xfId="0" applyNumberFormat="1" applyFont="1" applyFill="1" applyBorder="1" applyAlignment="1">
      <alignment horizontal="center" vertical="top" wrapText="1"/>
    </xf>
    <xf numFmtId="4" fontId="3" fillId="32" borderId="17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vertical="center" wrapText="1"/>
    </xf>
    <xf numFmtId="0" fontId="2" fillId="32" borderId="17" xfId="0" applyFont="1" applyFill="1" applyBorder="1" applyAlignment="1">
      <alignment vertical="center" wrapText="1"/>
    </xf>
    <xf numFmtId="2" fontId="3" fillId="32" borderId="17" xfId="0" applyNumberFormat="1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2" fontId="72" fillId="32" borderId="20" xfId="0" applyNumberFormat="1" applyFont="1" applyFill="1" applyBorder="1" applyAlignment="1">
      <alignment horizontal="center" vertical="center" wrapText="1"/>
    </xf>
    <xf numFmtId="2" fontId="3" fillId="32" borderId="16" xfId="0" applyNumberFormat="1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top" wrapText="1"/>
    </xf>
    <xf numFmtId="2" fontId="3" fillId="32" borderId="18" xfId="0" applyNumberFormat="1" applyFont="1" applyFill="1" applyBorder="1" applyAlignment="1">
      <alignment horizontal="center" vertical="center" wrapText="1"/>
    </xf>
    <xf numFmtId="0" fontId="77" fillId="32" borderId="17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84" fillId="0" borderId="17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vertical="center" wrapText="1"/>
    </xf>
    <xf numFmtId="0" fontId="79" fillId="0" borderId="22" xfId="0" applyFont="1" applyFill="1" applyBorder="1" applyAlignment="1">
      <alignment horizontal="center" vertical="top" wrapText="1"/>
    </xf>
    <xf numFmtId="2" fontId="2" fillId="32" borderId="16" xfId="0" applyNumberFormat="1" applyFont="1" applyFill="1" applyBorder="1" applyAlignment="1">
      <alignment horizontal="center" vertical="center" wrapText="1"/>
    </xf>
    <xf numFmtId="2" fontId="3" fillId="32" borderId="20" xfId="0" applyNumberFormat="1" applyFont="1" applyFill="1" applyBorder="1" applyAlignment="1">
      <alignment horizontal="center" vertical="center" wrapText="1"/>
    </xf>
    <xf numFmtId="2" fontId="2" fillId="32" borderId="20" xfId="0" applyNumberFormat="1" applyFont="1" applyFill="1" applyBorder="1" applyAlignment="1">
      <alignment horizontal="center" vertical="center" wrapText="1"/>
    </xf>
    <xf numFmtId="4" fontId="3" fillId="32" borderId="20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2" fontId="2" fillId="32" borderId="20" xfId="0" applyNumberFormat="1" applyFont="1" applyFill="1" applyBorder="1" applyAlignment="1">
      <alignment horizontal="center" vertical="center"/>
    </xf>
    <xf numFmtId="2" fontId="2" fillId="32" borderId="20" xfId="0" applyNumberFormat="1" applyFont="1" applyFill="1" applyBorder="1" applyAlignment="1">
      <alignment horizontal="center" vertical="top" wrapText="1"/>
    </xf>
    <xf numFmtId="2" fontId="3" fillId="32" borderId="16" xfId="0" applyNumberFormat="1" applyFont="1" applyFill="1" applyBorder="1" applyAlignment="1">
      <alignment horizontal="center" vertical="center" wrapText="1"/>
    </xf>
    <xf numFmtId="2" fontId="3" fillId="32" borderId="16" xfId="0" applyNumberFormat="1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left" vertical="center" wrapText="1"/>
    </xf>
    <xf numFmtId="4" fontId="3" fillId="32" borderId="20" xfId="0" applyNumberFormat="1" applyFont="1" applyFill="1" applyBorder="1" applyAlignment="1">
      <alignment horizontal="center" vertical="center"/>
    </xf>
    <xf numFmtId="4" fontId="3" fillId="32" borderId="20" xfId="0" applyNumberFormat="1" applyFont="1" applyFill="1" applyBorder="1" applyAlignment="1">
      <alignment horizontal="center" vertical="top" wrapText="1"/>
    </xf>
    <xf numFmtId="4" fontId="3" fillId="33" borderId="16" xfId="0" applyNumberFormat="1" applyFont="1" applyFill="1" applyBorder="1" applyAlignment="1">
      <alignment horizontal="center" vertical="center" wrapText="1"/>
    </xf>
    <xf numFmtId="0" fontId="77" fillId="32" borderId="16" xfId="0" applyFont="1" applyFill="1" applyBorder="1" applyAlignment="1">
      <alignment vertical="top" wrapText="1"/>
    </xf>
    <xf numFmtId="2" fontId="72" fillId="32" borderId="16" xfId="0" applyNumberFormat="1" applyFont="1" applyFill="1" applyBorder="1" applyAlignment="1">
      <alignment horizontal="center" vertical="top" wrapText="1"/>
    </xf>
    <xf numFmtId="2" fontId="72" fillId="32" borderId="23" xfId="0" applyNumberFormat="1" applyFont="1" applyFill="1" applyBorder="1" applyAlignment="1">
      <alignment horizontal="center" vertical="top" wrapText="1"/>
    </xf>
    <xf numFmtId="0" fontId="84" fillId="33" borderId="22" xfId="0" applyFont="1" applyFill="1" applyBorder="1" applyAlignment="1">
      <alignment horizontal="center" vertical="center" wrapText="1"/>
    </xf>
    <xf numFmtId="2" fontId="77" fillId="32" borderId="16" xfId="0" applyNumberFormat="1" applyFont="1" applyFill="1" applyBorder="1" applyAlignment="1">
      <alignment horizontal="center" vertical="top" wrapText="1"/>
    </xf>
    <xf numFmtId="0" fontId="82" fillId="33" borderId="16" xfId="0" applyFont="1" applyFill="1" applyBorder="1" applyAlignment="1">
      <alignment horizontal="left" vertical="center" wrapText="1"/>
    </xf>
    <xf numFmtId="4" fontId="75" fillId="33" borderId="16" xfId="0" applyNumberFormat="1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left" vertical="center" wrapText="1"/>
    </xf>
    <xf numFmtId="0" fontId="16" fillId="32" borderId="16" xfId="0" applyFont="1" applyFill="1" applyBorder="1" applyAlignment="1">
      <alignment horizontal="left" vertical="center"/>
    </xf>
    <xf numFmtId="0" fontId="17" fillId="32" borderId="17" xfId="0" applyFont="1" applyFill="1" applyBorder="1" applyAlignment="1">
      <alignment horizontal="left" vertical="center" wrapText="1"/>
    </xf>
    <xf numFmtId="2" fontId="2" fillId="32" borderId="20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2" fontId="3" fillId="32" borderId="20" xfId="0" applyNumberFormat="1" applyFont="1" applyFill="1" applyBorder="1" applyAlignment="1">
      <alignment horizontal="center" vertical="center" wrapText="1"/>
    </xf>
    <xf numFmtId="2" fontId="3" fillId="32" borderId="22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4" fontId="3" fillId="32" borderId="20" xfId="0" applyNumberFormat="1" applyFont="1" applyFill="1" applyBorder="1" applyAlignment="1">
      <alignment horizontal="center" vertical="center" wrapText="1"/>
    </xf>
    <xf numFmtId="4" fontId="3" fillId="32" borderId="17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left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2" fontId="3" fillId="32" borderId="17" xfId="0" applyNumberFormat="1" applyFont="1" applyFill="1" applyBorder="1" applyAlignment="1">
      <alignment horizontal="center" vertical="center" wrapText="1"/>
    </xf>
    <xf numFmtId="4" fontId="3" fillId="32" borderId="17" xfId="0" applyNumberFormat="1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2" fontId="3" fillId="32" borderId="21" xfId="0" applyNumberFormat="1" applyFont="1" applyFill="1" applyBorder="1" applyAlignment="1">
      <alignment horizontal="center" vertical="center" wrapText="1"/>
    </xf>
    <xf numFmtId="2" fontId="3" fillId="32" borderId="18" xfId="0" applyNumberFormat="1" applyFont="1" applyFill="1" applyBorder="1" applyAlignment="1">
      <alignment horizontal="center" vertical="center" wrapText="1"/>
    </xf>
    <xf numFmtId="2" fontId="3" fillId="32" borderId="16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vertical="center" wrapText="1"/>
    </xf>
    <xf numFmtId="0" fontId="2" fillId="32" borderId="17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/>
    </xf>
    <xf numFmtId="0" fontId="3" fillId="33" borderId="10" xfId="53" applyFont="1" applyFill="1" applyBorder="1" applyAlignment="1">
      <alignment vertical="center" wrapText="1"/>
      <protection/>
    </xf>
    <xf numFmtId="4" fontId="3" fillId="33" borderId="16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2" borderId="10" xfId="53" applyFont="1" applyFill="1" applyBorder="1" applyAlignment="1">
      <alignment vertical="center" wrapText="1"/>
      <protection/>
    </xf>
    <xf numFmtId="0" fontId="3" fillId="32" borderId="29" xfId="53" applyFont="1" applyFill="1" applyBorder="1" applyAlignment="1">
      <alignment vertical="center" wrapText="1"/>
      <protection/>
    </xf>
    <xf numFmtId="0" fontId="3" fillId="32" borderId="16" xfId="53" applyFont="1" applyFill="1" applyBorder="1" applyAlignment="1">
      <alignment vertical="center" wrapText="1"/>
      <protection/>
    </xf>
    <xf numFmtId="4" fontId="3" fillId="32" borderId="23" xfId="0" applyNumberFormat="1" applyFont="1" applyFill="1" applyBorder="1" applyAlignment="1">
      <alignment horizontal="center" vertical="center"/>
    </xf>
    <xf numFmtId="0" fontId="3" fillId="32" borderId="10" xfId="53" applyFont="1" applyFill="1" applyBorder="1" applyAlignment="1">
      <alignment vertical="top" wrapText="1"/>
      <protection/>
    </xf>
    <xf numFmtId="4" fontId="3" fillId="32" borderId="16" xfId="0" applyNumberFormat="1" applyFont="1" applyFill="1" applyBorder="1" applyAlignment="1">
      <alignment horizontal="center" vertical="top"/>
    </xf>
    <xf numFmtId="0" fontId="3" fillId="32" borderId="10" xfId="0" applyFont="1" applyFill="1" applyBorder="1" applyAlignment="1">
      <alignment vertical="center" wrapText="1"/>
    </xf>
    <xf numFmtId="2" fontId="3" fillId="32" borderId="28" xfId="0" applyNumberFormat="1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0" fontId="3" fillId="32" borderId="17" xfId="0" applyFont="1" applyFill="1" applyBorder="1" applyAlignment="1">
      <alignment horizontal="center" vertical="top"/>
    </xf>
    <xf numFmtId="2" fontId="2" fillId="32" borderId="20" xfId="0" applyNumberFormat="1" applyFont="1" applyFill="1" applyBorder="1" applyAlignment="1">
      <alignment horizontal="center" vertical="top"/>
    </xf>
    <xf numFmtId="2" fontId="3" fillId="32" borderId="17" xfId="0" applyNumberFormat="1" applyFont="1" applyFill="1" applyBorder="1" applyAlignment="1">
      <alignment horizontal="center" vertical="top"/>
    </xf>
    <xf numFmtId="2" fontId="3" fillId="32" borderId="18" xfId="0" applyNumberFormat="1" applyFont="1" applyFill="1" applyBorder="1" applyAlignment="1">
      <alignment horizontal="center" vertical="top"/>
    </xf>
    <xf numFmtId="2" fontId="3" fillId="32" borderId="20" xfId="0" applyNumberFormat="1" applyFont="1" applyFill="1" applyBorder="1" applyAlignment="1">
      <alignment horizontal="center" vertical="top"/>
    </xf>
    <xf numFmtId="0" fontId="2" fillId="32" borderId="28" xfId="0" applyFont="1" applyFill="1" applyBorder="1" applyAlignment="1">
      <alignment vertical="top" wrapText="1"/>
    </xf>
    <xf numFmtId="0" fontId="3" fillId="32" borderId="16" xfId="0" applyFont="1" applyFill="1" applyBorder="1" applyAlignment="1">
      <alignment horizontal="center" vertical="top"/>
    </xf>
    <xf numFmtId="2" fontId="3" fillId="32" borderId="23" xfId="0" applyNumberFormat="1" applyFont="1" applyFill="1" applyBorder="1" applyAlignment="1">
      <alignment horizontal="center" vertical="top"/>
    </xf>
    <xf numFmtId="0" fontId="3" fillId="32" borderId="20" xfId="0" applyFont="1" applyFill="1" applyBorder="1" applyAlignment="1">
      <alignment horizontal="center" vertical="top"/>
    </xf>
    <xf numFmtId="2" fontId="3" fillId="32" borderId="21" xfId="0" applyNumberFormat="1" applyFont="1" applyFill="1" applyBorder="1" applyAlignment="1">
      <alignment horizontal="center" vertical="top"/>
    </xf>
    <xf numFmtId="0" fontId="2" fillId="32" borderId="26" xfId="0" applyFont="1" applyFill="1" applyBorder="1" applyAlignment="1">
      <alignment vertical="center" wrapText="1"/>
    </xf>
    <xf numFmtId="0" fontId="2" fillId="32" borderId="20" xfId="0" applyFont="1" applyFill="1" applyBorder="1" applyAlignment="1">
      <alignment horizontal="center" vertical="center"/>
    </xf>
    <xf numFmtId="2" fontId="3" fillId="32" borderId="20" xfId="0" applyNumberFormat="1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vertical="top" wrapText="1"/>
    </xf>
    <xf numFmtId="0" fontId="2" fillId="32" borderId="20" xfId="0" applyFont="1" applyFill="1" applyBorder="1" applyAlignment="1">
      <alignment horizontal="center" vertical="top"/>
    </xf>
    <xf numFmtId="2" fontId="2" fillId="32" borderId="21" xfId="0" applyNumberFormat="1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vertical="center" wrapText="1"/>
    </xf>
    <xf numFmtId="2" fontId="3" fillId="32" borderId="23" xfId="0" applyNumberFormat="1" applyFont="1" applyFill="1" applyBorder="1" applyAlignment="1">
      <alignment horizontal="center" vertical="center"/>
    </xf>
    <xf numFmtId="2" fontId="2" fillId="32" borderId="21" xfId="0" applyNumberFormat="1" applyFont="1" applyFill="1" applyBorder="1" applyAlignment="1">
      <alignment horizontal="center" vertical="center"/>
    </xf>
    <xf numFmtId="2" fontId="2" fillId="32" borderId="21" xfId="0" applyNumberFormat="1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left" vertical="top" wrapText="1"/>
    </xf>
    <xf numFmtId="4" fontId="3" fillId="33" borderId="16" xfId="0" applyNumberFormat="1" applyFont="1" applyFill="1" applyBorder="1" applyAlignment="1">
      <alignment horizontal="center" vertical="top"/>
    </xf>
    <xf numFmtId="4" fontId="3" fillId="33" borderId="16" xfId="0" applyNumberFormat="1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2" borderId="16" xfId="0" applyFont="1" applyFill="1" applyBorder="1" applyAlignment="1">
      <alignment horizontal="left" vertical="top" wrapText="1"/>
    </xf>
    <xf numFmtId="4" fontId="3" fillId="32" borderId="23" xfId="0" applyNumberFormat="1" applyFont="1" applyFill="1" applyBorder="1" applyAlignment="1">
      <alignment horizontal="center" vertical="top"/>
    </xf>
    <xf numFmtId="0" fontId="3" fillId="32" borderId="20" xfId="0" applyFont="1" applyFill="1" applyBorder="1" applyAlignment="1">
      <alignment horizontal="left" vertical="top" wrapText="1"/>
    </xf>
    <xf numFmtId="4" fontId="3" fillId="32" borderId="20" xfId="0" applyNumberFormat="1" applyFont="1" applyFill="1" applyBorder="1" applyAlignment="1">
      <alignment horizontal="center" vertical="top"/>
    </xf>
    <xf numFmtId="0" fontId="3" fillId="32" borderId="16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center" vertical="center"/>
    </xf>
    <xf numFmtId="4" fontId="3" fillId="32" borderId="17" xfId="0" applyNumberFormat="1" applyFont="1" applyFill="1" applyBorder="1" applyAlignment="1">
      <alignment horizontal="center" vertical="center" wrapText="1"/>
    </xf>
    <xf numFmtId="4" fontId="3" fillId="32" borderId="17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2" fontId="2" fillId="33" borderId="23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vertical="center" wrapText="1"/>
    </xf>
    <xf numFmtId="14" fontId="3" fillId="32" borderId="16" xfId="0" applyNumberFormat="1" applyFont="1" applyFill="1" applyBorder="1" applyAlignment="1">
      <alignment horizontal="center" vertical="center" wrapText="1"/>
    </xf>
    <xf numFmtId="14" fontId="3" fillId="32" borderId="0" xfId="0" applyNumberFormat="1" applyFont="1" applyFill="1" applyAlignment="1">
      <alignment vertical="top" wrapText="1"/>
    </xf>
    <xf numFmtId="179" fontId="3" fillId="32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3" fillId="32" borderId="30" xfId="0" applyNumberFormat="1" applyFont="1" applyFill="1" applyBorder="1" applyAlignment="1">
      <alignment horizontal="center" vertical="top" wrapText="1"/>
    </xf>
    <xf numFmtId="2" fontId="3" fillId="32" borderId="19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wrapText="1" shrinkToFit="1"/>
    </xf>
    <xf numFmtId="2" fontId="2" fillId="32" borderId="20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vertical="center" wrapText="1"/>
    </xf>
    <xf numFmtId="0" fontId="2" fillId="32" borderId="17" xfId="0" applyFont="1" applyFill="1" applyBorder="1" applyAlignment="1">
      <alignment horizontal="center" vertical="center" wrapText="1"/>
    </xf>
    <xf numFmtId="2" fontId="3" fillId="32" borderId="16" xfId="0" applyNumberFormat="1" applyFont="1" applyFill="1" applyBorder="1" applyAlignment="1">
      <alignment horizontal="center" vertical="center" wrapText="1"/>
    </xf>
    <xf numFmtId="4" fontId="3" fillId="32" borderId="20" xfId="0" applyNumberFormat="1" applyFont="1" applyFill="1" applyBorder="1" applyAlignment="1">
      <alignment horizontal="center" vertical="center" wrapText="1"/>
    </xf>
    <xf numFmtId="4" fontId="3" fillId="32" borderId="17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84" fillId="33" borderId="20" xfId="0" applyFont="1" applyFill="1" applyBorder="1" applyAlignment="1">
      <alignment horizontal="center" vertical="center" wrapText="1"/>
    </xf>
    <xf numFmtId="0" fontId="84" fillId="33" borderId="17" xfId="0" applyFont="1" applyFill="1" applyBorder="1" applyAlignment="1">
      <alignment horizontal="center" vertical="center" wrapText="1"/>
    </xf>
    <xf numFmtId="4" fontId="72" fillId="0" borderId="20" xfId="0" applyNumberFormat="1" applyFont="1" applyFill="1" applyBorder="1" applyAlignment="1">
      <alignment horizontal="center" vertical="center"/>
    </xf>
    <xf numFmtId="4" fontId="72" fillId="0" borderId="17" xfId="0" applyNumberFormat="1" applyFont="1" applyFill="1" applyBorder="1" applyAlignment="1">
      <alignment horizontal="center" vertical="center"/>
    </xf>
    <xf numFmtId="2" fontId="2" fillId="32" borderId="20" xfId="0" applyNumberFormat="1" applyFont="1" applyFill="1" applyBorder="1" applyAlignment="1">
      <alignment horizontal="center" vertical="center" wrapText="1"/>
    </xf>
    <xf numFmtId="2" fontId="2" fillId="32" borderId="22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2" fontId="3" fillId="32" borderId="20" xfId="0" applyNumberFormat="1" applyFont="1" applyFill="1" applyBorder="1" applyAlignment="1">
      <alignment horizontal="center" vertical="center" wrapText="1"/>
    </xf>
    <xf numFmtId="2" fontId="3" fillId="32" borderId="22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4" fontId="3" fillId="32" borderId="20" xfId="0" applyNumberFormat="1" applyFont="1" applyFill="1" applyBorder="1" applyAlignment="1">
      <alignment horizontal="center" vertical="top" wrapText="1"/>
    </xf>
    <xf numFmtId="4" fontId="3" fillId="32" borderId="17" xfId="0" applyNumberFormat="1" applyFont="1" applyFill="1" applyBorder="1" applyAlignment="1">
      <alignment horizontal="center" vertical="top" wrapText="1"/>
    </xf>
    <xf numFmtId="4" fontId="3" fillId="32" borderId="20" xfId="0" applyNumberFormat="1" applyFont="1" applyFill="1" applyBorder="1" applyAlignment="1">
      <alignment horizontal="center" vertical="center" wrapText="1"/>
    </xf>
    <xf numFmtId="4" fontId="3" fillId="32" borderId="17" xfId="0" applyNumberFormat="1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top" wrapText="1"/>
    </xf>
    <xf numFmtId="0" fontId="10" fillId="32" borderId="17" xfId="0" applyFont="1" applyFill="1" applyBorder="1" applyAlignment="1">
      <alignment horizontal="center" vertical="top" wrapText="1"/>
    </xf>
    <xf numFmtId="2" fontId="3" fillId="32" borderId="20" xfId="0" applyNumberFormat="1" applyFont="1" applyFill="1" applyBorder="1" applyAlignment="1">
      <alignment horizontal="center" vertical="top" wrapText="1"/>
    </xf>
    <xf numFmtId="2" fontId="3" fillId="32" borderId="17" xfId="0" applyNumberFormat="1" applyFont="1" applyFill="1" applyBorder="1" applyAlignment="1">
      <alignment horizontal="center" vertical="top" wrapText="1"/>
    </xf>
    <xf numFmtId="2" fontId="2" fillId="33" borderId="16" xfId="0" applyNumberFormat="1" applyFon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2" fontId="2" fillId="33" borderId="17" xfId="0" applyNumberFormat="1" applyFont="1" applyFill="1" applyBorder="1" applyAlignment="1">
      <alignment horizontal="center" vertical="top" wrapText="1"/>
    </xf>
    <xf numFmtId="0" fontId="3" fillId="32" borderId="20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70" fillId="0" borderId="31" xfId="0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 vertical="top"/>
    </xf>
    <xf numFmtId="2" fontId="2" fillId="33" borderId="22" xfId="0" applyNumberFormat="1" applyFont="1" applyFill="1" applyBorder="1" applyAlignment="1">
      <alignment horizontal="center" vertical="top"/>
    </xf>
    <xf numFmtId="2" fontId="2" fillId="33" borderId="17" xfId="0" applyNumberFormat="1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2" fontId="2" fillId="33" borderId="21" xfId="0" applyNumberFormat="1" applyFont="1" applyFill="1" applyBorder="1" applyAlignment="1">
      <alignment horizontal="center" vertical="top"/>
    </xf>
    <xf numFmtId="2" fontId="2" fillId="33" borderId="19" xfId="0" applyNumberFormat="1" applyFont="1" applyFill="1" applyBorder="1" applyAlignment="1">
      <alignment horizontal="center" vertical="top"/>
    </xf>
    <xf numFmtId="2" fontId="2" fillId="33" borderId="18" xfId="0" applyNumberFormat="1" applyFont="1" applyFill="1" applyBorder="1" applyAlignment="1">
      <alignment horizontal="center" vertical="top"/>
    </xf>
    <xf numFmtId="2" fontId="2" fillId="33" borderId="21" xfId="0" applyNumberFormat="1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/>
    </xf>
    <xf numFmtId="2" fontId="2" fillId="33" borderId="22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top"/>
    </xf>
    <xf numFmtId="0" fontId="84" fillId="0" borderId="20" xfId="0" applyFont="1" applyFill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center" vertical="center" wrapText="1"/>
    </xf>
    <xf numFmtId="0" fontId="84" fillId="0" borderId="1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vertical="top" wrapText="1"/>
    </xf>
    <xf numFmtId="0" fontId="5" fillId="33" borderId="22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4" fontId="72" fillId="32" borderId="20" xfId="0" applyNumberFormat="1" applyFont="1" applyFill="1" applyBorder="1" applyAlignment="1">
      <alignment horizontal="center" vertical="center"/>
    </xf>
    <xf numFmtId="4" fontId="72" fillId="32" borderId="17" xfId="0" applyNumberFormat="1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vertical="center" wrapText="1"/>
    </xf>
    <xf numFmtId="0" fontId="2" fillId="32" borderId="22" xfId="0" applyFont="1" applyFill="1" applyBorder="1" applyAlignment="1">
      <alignment vertical="center" wrapText="1"/>
    </xf>
    <xf numFmtId="0" fontId="2" fillId="32" borderId="17" xfId="0" applyFont="1" applyFill="1" applyBorder="1" applyAlignment="1">
      <alignment vertical="center" wrapText="1"/>
    </xf>
    <xf numFmtId="2" fontId="2" fillId="32" borderId="20" xfId="0" applyNumberFormat="1" applyFont="1" applyFill="1" applyBorder="1" applyAlignment="1">
      <alignment horizontal="center" vertical="center"/>
    </xf>
    <xf numFmtId="2" fontId="2" fillId="32" borderId="22" xfId="0" applyNumberFormat="1" applyFont="1" applyFill="1" applyBorder="1" applyAlignment="1">
      <alignment horizontal="center" vertical="center"/>
    </xf>
    <xf numFmtId="2" fontId="2" fillId="32" borderId="17" xfId="0" applyNumberFormat="1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vertical="top" wrapText="1"/>
    </xf>
    <xf numFmtId="0" fontId="18" fillId="33" borderId="17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2" fillId="32" borderId="20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179" fontId="3" fillId="33" borderId="20" xfId="0" applyNumberFormat="1" applyFont="1" applyFill="1" applyBorder="1" applyAlignment="1">
      <alignment horizontal="center" vertical="center" wrapText="1"/>
    </xf>
    <xf numFmtId="179" fontId="3" fillId="33" borderId="17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2" fontId="3" fillId="32" borderId="17" xfId="0" applyNumberFormat="1" applyFont="1" applyFill="1" applyBorder="1" applyAlignment="1">
      <alignment horizontal="center" vertical="center" wrapText="1"/>
    </xf>
    <xf numFmtId="2" fontId="2" fillId="32" borderId="20" xfId="0" applyNumberFormat="1" applyFont="1" applyFill="1" applyBorder="1" applyAlignment="1">
      <alignment horizontal="center" vertical="top" wrapText="1"/>
    </xf>
    <xf numFmtId="2" fontId="2" fillId="32" borderId="17" xfId="0" applyNumberFormat="1" applyFont="1" applyFill="1" applyBorder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2" fontId="3" fillId="32" borderId="20" xfId="0" applyNumberFormat="1" applyFont="1" applyFill="1" applyBorder="1" applyAlignment="1">
      <alignment horizontal="center" vertical="center"/>
    </xf>
    <xf numFmtId="2" fontId="3" fillId="32" borderId="17" xfId="0" applyNumberFormat="1" applyFont="1" applyFill="1" applyBorder="1" applyAlignment="1">
      <alignment horizontal="center" vertical="center"/>
    </xf>
    <xf numFmtId="2" fontId="72" fillId="32" borderId="20" xfId="0" applyNumberFormat="1" applyFont="1" applyFill="1" applyBorder="1" applyAlignment="1">
      <alignment horizontal="center" vertical="center" wrapText="1"/>
    </xf>
    <xf numFmtId="2" fontId="72" fillId="32" borderId="22" xfId="0" applyNumberFormat="1" applyFont="1" applyFill="1" applyBorder="1" applyAlignment="1">
      <alignment horizontal="center" vertical="center" wrapText="1"/>
    </xf>
    <xf numFmtId="2" fontId="72" fillId="32" borderId="17" xfId="0" applyNumberFormat="1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2" fontId="3" fillId="32" borderId="16" xfId="0" applyNumberFormat="1" applyFont="1" applyFill="1" applyBorder="1" applyAlignment="1">
      <alignment horizontal="left" vertical="center" wrapText="1"/>
    </xf>
    <xf numFmtId="0" fontId="75" fillId="32" borderId="20" xfId="0" applyFont="1" applyFill="1" applyBorder="1" applyAlignment="1">
      <alignment horizontal="center" vertical="center" wrapText="1"/>
    </xf>
    <xf numFmtId="0" fontId="75" fillId="32" borderId="17" xfId="0" applyFont="1" applyFill="1" applyBorder="1" applyAlignment="1">
      <alignment horizontal="center" vertical="center" wrapText="1"/>
    </xf>
    <xf numFmtId="2" fontId="3" fillId="32" borderId="16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left" vertical="center" wrapText="1" shrinkToFit="1"/>
    </xf>
    <xf numFmtId="0" fontId="3" fillId="32" borderId="22" xfId="0" applyFont="1" applyFill="1" applyBorder="1" applyAlignment="1">
      <alignment horizontal="left" vertical="center" wrapText="1" shrinkToFit="1"/>
    </xf>
    <xf numFmtId="0" fontId="3" fillId="32" borderId="17" xfId="0" applyFont="1" applyFill="1" applyBorder="1" applyAlignment="1">
      <alignment horizontal="left" vertical="center" wrapText="1" shrinkToFit="1"/>
    </xf>
    <xf numFmtId="4" fontId="3" fillId="32" borderId="22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left" wrapText="1" shrinkToFit="1"/>
    </xf>
    <xf numFmtId="0" fontId="3" fillId="32" borderId="22" xfId="0" applyFont="1" applyFill="1" applyBorder="1" applyAlignment="1">
      <alignment horizontal="left" wrapText="1" shrinkToFit="1"/>
    </xf>
    <xf numFmtId="0" fontId="3" fillId="32" borderId="17" xfId="0" applyFont="1" applyFill="1" applyBorder="1" applyAlignment="1">
      <alignment horizontal="left" wrapText="1" shrinkToFit="1"/>
    </xf>
    <xf numFmtId="0" fontId="3" fillId="32" borderId="20" xfId="0" applyFont="1" applyFill="1" applyBorder="1" applyAlignment="1">
      <alignment horizontal="left" vertical="top" wrapText="1" shrinkToFit="1"/>
    </xf>
    <xf numFmtId="0" fontId="3" fillId="32" borderId="22" xfId="0" applyFont="1" applyFill="1" applyBorder="1" applyAlignment="1">
      <alignment horizontal="left" vertical="top" wrapText="1" shrinkToFit="1"/>
    </xf>
    <xf numFmtId="0" fontId="3" fillId="32" borderId="17" xfId="0" applyFont="1" applyFill="1" applyBorder="1" applyAlignment="1">
      <alignment horizontal="left" vertical="top" wrapText="1" shrinkToFit="1"/>
    </xf>
    <xf numFmtId="0" fontId="2" fillId="32" borderId="14" xfId="0" applyFont="1" applyFill="1" applyBorder="1" applyAlignment="1">
      <alignment horizontal="left" vertical="center" textRotation="90" wrapText="1"/>
    </xf>
    <xf numFmtId="0" fontId="2" fillId="32" borderId="32" xfId="0" applyFont="1" applyFill="1" applyBorder="1" applyAlignment="1">
      <alignment horizontal="left" vertical="center" textRotation="90" wrapText="1"/>
    </xf>
    <xf numFmtId="0" fontId="2" fillId="32" borderId="15" xfId="0" applyFont="1" applyFill="1" applyBorder="1" applyAlignment="1">
      <alignment horizontal="left" vertical="center" textRotation="90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top" wrapText="1"/>
    </xf>
    <xf numFmtId="0" fontId="9" fillId="32" borderId="34" xfId="0" applyFont="1" applyFill="1" applyBorder="1" applyAlignment="1">
      <alignment horizontal="center" vertical="top" wrapText="1"/>
    </xf>
    <xf numFmtId="0" fontId="9" fillId="32" borderId="38" xfId="0" applyFont="1" applyFill="1" applyBorder="1" applyAlignment="1">
      <alignment horizontal="center" vertical="top" wrapText="1"/>
    </xf>
    <xf numFmtId="0" fontId="9" fillId="32" borderId="39" xfId="0" applyFont="1" applyFill="1" applyBorder="1" applyAlignment="1">
      <alignment horizontal="center" vertical="top" wrapText="1"/>
    </xf>
    <xf numFmtId="0" fontId="9" fillId="32" borderId="35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4" fontId="3" fillId="32" borderId="20" xfId="0" applyNumberFormat="1" applyFont="1" applyFill="1" applyBorder="1" applyAlignment="1">
      <alignment horizontal="center" vertical="center"/>
    </xf>
    <xf numFmtId="4" fontId="3" fillId="32" borderId="17" xfId="0" applyNumberFormat="1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3" fillId="32" borderId="0" xfId="0" applyFont="1" applyFill="1" applyAlignment="1">
      <alignment horizontal="center"/>
    </xf>
    <xf numFmtId="0" fontId="3" fillId="32" borderId="14" xfId="0" applyFont="1" applyFill="1" applyBorder="1" applyAlignment="1">
      <alignment horizontal="left" vertical="center" textRotation="90" wrapText="1"/>
    </xf>
    <xf numFmtId="0" fontId="3" fillId="32" borderId="32" xfId="0" applyFont="1" applyFill="1" applyBorder="1" applyAlignment="1">
      <alignment horizontal="left" vertical="center" textRotation="90" wrapText="1"/>
    </xf>
    <xf numFmtId="0" fontId="3" fillId="32" borderId="15" xfId="0" applyFont="1" applyFill="1" applyBorder="1" applyAlignment="1">
      <alignment horizontal="left" vertical="center" textRotation="90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top" wrapText="1"/>
    </xf>
    <xf numFmtId="0" fontId="72" fillId="0" borderId="22" xfId="0" applyFont="1" applyFill="1" applyBorder="1" applyAlignment="1">
      <alignment horizontal="center" vertical="top" wrapText="1"/>
    </xf>
    <xf numFmtId="0" fontId="72" fillId="0" borderId="17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top" wrapText="1"/>
    </xf>
    <xf numFmtId="0" fontId="3" fillId="32" borderId="32" xfId="0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2" fontId="3" fillId="32" borderId="21" xfId="0" applyNumberFormat="1" applyFont="1" applyFill="1" applyBorder="1" applyAlignment="1">
      <alignment horizontal="center" vertical="center" wrapText="1"/>
    </xf>
    <xf numFmtId="2" fontId="3" fillId="32" borderId="18" xfId="0" applyNumberFormat="1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top" wrapText="1"/>
    </xf>
    <xf numFmtId="0" fontId="75" fillId="0" borderId="22" xfId="0" applyFont="1" applyFill="1" applyBorder="1" applyAlignment="1">
      <alignment horizontal="center" vertical="top" wrapText="1"/>
    </xf>
    <xf numFmtId="0" fontId="75" fillId="0" borderId="17" xfId="0" applyFont="1" applyFill="1" applyBorder="1" applyAlignment="1">
      <alignment horizontal="center" vertical="top" wrapText="1"/>
    </xf>
    <xf numFmtId="0" fontId="77" fillId="32" borderId="20" xfId="0" applyFont="1" applyFill="1" applyBorder="1" applyAlignment="1">
      <alignment vertical="center" wrapText="1"/>
    </xf>
    <xf numFmtId="0" fontId="77" fillId="32" borderId="22" xfId="0" applyFont="1" applyFill="1" applyBorder="1" applyAlignment="1">
      <alignment vertical="center" wrapText="1"/>
    </xf>
    <xf numFmtId="0" fontId="77" fillId="32" borderId="17" xfId="0" applyFont="1" applyFill="1" applyBorder="1" applyAlignment="1">
      <alignment vertical="center" wrapText="1"/>
    </xf>
    <xf numFmtId="0" fontId="72" fillId="32" borderId="20" xfId="0" applyFont="1" applyFill="1" applyBorder="1" applyAlignment="1">
      <alignment horizontal="center" vertical="center" wrapText="1"/>
    </xf>
    <xf numFmtId="0" fontId="72" fillId="32" borderId="22" xfId="0" applyFont="1" applyFill="1" applyBorder="1" applyAlignment="1">
      <alignment horizontal="center" vertical="center" wrapText="1"/>
    </xf>
    <xf numFmtId="0" fontId="72" fillId="32" borderId="17" xfId="0" applyFont="1" applyFill="1" applyBorder="1" applyAlignment="1">
      <alignment horizontal="center" vertical="center" wrapText="1"/>
    </xf>
    <xf numFmtId="2" fontId="77" fillId="32" borderId="20" xfId="0" applyNumberFormat="1" applyFont="1" applyFill="1" applyBorder="1" applyAlignment="1">
      <alignment horizontal="center" vertical="center" wrapText="1"/>
    </xf>
    <xf numFmtId="2" fontId="77" fillId="32" borderId="22" xfId="0" applyNumberFormat="1" applyFont="1" applyFill="1" applyBorder="1" applyAlignment="1">
      <alignment horizontal="center" vertical="center" wrapText="1"/>
    </xf>
    <xf numFmtId="2" fontId="77" fillId="32" borderId="17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left" vertical="center" wrapText="1"/>
    </xf>
    <xf numFmtId="2" fontId="2" fillId="32" borderId="16" xfId="0" applyNumberFormat="1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vertical="center" wrapText="1"/>
    </xf>
    <xf numFmtId="2" fontId="3" fillId="32" borderId="19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vertical="center" wrapText="1"/>
    </xf>
    <xf numFmtId="0" fontId="3" fillId="32" borderId="22" xfId="0" applyFont="1" applyFill="1" applyBorder="1" applyAlignment="1">
      <alignment vertical="center" wrapText="1"/>
    </xf>
    <xf numFmtId="0" fontId="3" fillId="32" borderId="17" xfId="0" applyFont="1" applyFill="1" applyBorder="1" applyAlignment="1">
      <alignment vertical="center" wrapText="1"/>
    </xf>
    <xf numFmtId="0" fontId="79" fillId="0" borderId="20" xfId="0" applyFont="1" applyFill="1" applyBorder="1" applyAlignment="1">
      <alignment horizontal="center" vertical="top" wrapText="1"/>
    </xf>
    <xf numFmtId="0" fontId="79" fillId="0" borderId="22" xfId="0" applyFont="1" applyFill="1" applyBorder="1" applyAlignment="1">
      <alignment horizontal="center" vertical="top" wrapText="1"/>
    </xf>
    <xf numFmtId="0" fontId="79" fillId="0" borderId="17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vertical="center" wrapText="1"/>
    </xf>
    <xf numFmtId="0" fontId="18" fillId="33" borderId="22" xfId="0" applyFont="1" applyFill="1" applyBorder="1" applyAlignment="1">
      <alignment vertical="center" wrapText="1"/>
    </xf>
    <xf numFmtId="0" fontId="18" fillId="33" borderId="17" xfId="0" applyFont="1" applyFill="1" applyBorder="1" applyAlignment="1">
      <alignment vertical="center" wrapText="1"/>
    </xf>
    <xf numFmtId="0" fontId="2" fillId="32" borderId="20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left" vertical="top" wrapText="1"/>
    </xf>
    <xf numFmtId="0" fontId="2" fillId="32" borderId="20" xfId="0" applyNumberFormat="1" applyFont="1" applyFill="1" applyBorder="1" applyAlignment="1">
      <alignment vertical="center" wrapText="1"/>
    </xf>
    <xf numFmtId="0" fontId="11" fillId="32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justify" vertical="center"/>
    </xf>
    <xf numFmtId="0" fontId="3" fillId="32" borderId="16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wrapText="1"/>
    </xf>
    <xf numFmtId="4" fontId="3" fillId="32" borderId="20" xfId="0" applyNumberFormat="1" applyFont="1" applyFill="1" applyBorder="1" applyAlignment="1">
      <alignment vertical="top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vertical="center" wrapText="1"/>
    </xf>
    <xf numFmtId="0" fontId="3" fillId="32" borderId="21" xfId="0" applyFont="1" applyFill="1" applyBorder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5" fillId="32" borderId="20" xfId="0" applyFont="1" applyFill="1" applyBorder="1" applyAlignment="1">
      <alignment vertical="center" wrapText="1"/>
    </xf>
    <xf numFmtId="0" fontId="5" fillId="32" borderId="17" xfId="0" applyFont="1" applyFill="1" applyBorder="1" applyAlignment="1">
      <alignment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52" fillId="0" borderId="40" xfId="0" applyFont="1" applyFill="1" applyBorder="1" applyAlignment="1">
      <alignment/>
    </xf>
    <xf numFmtId="0" fontId="53" fillId="0" borderId="40" xfId="0" applyFont="1" applyFill="1" applyBorder="1" applyAlignment="1">
      <alignment/>
    </xf>
    <xf numFmtId="0" fontId="5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4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7"/>
  <sheetViews>
    <sheetView tabSelected="1" view="pageBreakPreview" zoomScale="60" zoomScaleNormal="60" zoomScalePageLayoutView="0" workbookViewId="0" topLeftCell="B1">
      <pane ySplit="8" topLeftCell="A9" activePane="bottomLeft" state="frozen"/>
      <selection pane="topLeft" activeCell="B1" sqref="B1"/>
      <selection pane="bottomLeft" activeCell="C358" sqref="C358"/>
    </sheetView>
  </sheetViews>
  <sheetFormatPr defaultColWidth="9.140625" defaultRowHeight="15" outlineLevelRow="1"/>
  <cols>
    <col min="1" max="1" width="3.421875" style="1" hidden="1" customWidth="1"/>
    <col min="2" max="2" width="5.7109375" style="1" customWidth="1"/>
    <col min="3" max="3" width="46.7109375" style="1" customWidth="1"/>
    <col min="4" max="4" width="12.421875" style="1" customWidth="1"/>
    <col min="5" max="5" width="14.7109375" style="13" customWidth="1"/>
    <col min="6" max="6" width="15.8515625" style="13" customWidth="1"/>
    <col min="7" max="7" width="11.57421875" style="1" customWidth="1"/>
    <col min="8" max="8" width="14.8515625" style="1" customWidth="1"/>
    <col min="9" max="9" width="13.7109375" style="1" customWidth="1"/>
    <col min="10" max="10" width="14.7109375" style="1" customWidth="1"/>
    <col min="11" max="11" width="13.57421875" style="1" customWidth="1"/>
    <col min="12" max="12" width="14.00390625" style="1" customWidth="1"/>
    <col min="13" max="13" width="10.7109375" style="1" customWidth="1"/>
    <col min="14" max="14" width="11.7109375" style="1" customWidth="1"/>
    <col min="15" max="15" width="8.57421875" style="1" customWidth="1"/>
    <col min="16" max="16" width="10.28125" style="1" customWidth="1"/>
    <col min="17" max="17" width="37.421875" style="1" customWidth="1"/>
    <col min="18" max="18" width="13.140625" style="1" customWidth="1"/>
    <col min="19" max="19" width="13.00390625" style="1" customWidth="1"/>
    <col min="20" max="20" width="9.8515625" style="24" customWidth="1"/>
    <col min="21" max="16384" width="9.140625" style="1" customWidth="1"/>
  </cols>
  <sheetData>
    <row r="1" spans="2:20" ht="39" customHeight="1">
      <c r="B1" s="19"/>
      <c r="C1" s="493" t="s">
        <v>358</v>
      </c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20"/>
      <c r="R1" s="19"/>
      <c r="S1" s="19"/>
      <c r="T1" s="127"/>
    </row>
    <row r="2" spans="2:20" ht="12" customHeight="1">
      <c r="B2" s="15"/>
      <c r="C2" s="493" t="s">
        <v>47</v>
      </c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21"/>
      <c r="R2" s="21"/>
      <c r="S2" s="21"/>
      <c r="T2" s="128"/>
    </row>
    <row r="3" spans="2:20" ht="6" customHeight="1" thickBot="1">
      <c r="B3" s="2" t="s">
        <v>31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3"/>
      <c r="R3" s="4"/>
      <c r="S3" s="4"/>
      <c r="T3" s="129"/>
    </row>
    <row r="4" spans="2:20" ht="35.25" customHeight="1" thickBot="1">
      <c r="B4" s="513" t="s">
        <v>24</v>
      </c>
      <c r="C4" s="516" t="s">
        <v>5</v>
      </c>
      <c r="D4" s="519" t="s">
        <v>6</v>
      </c>
      <c r="E4" s="480" t="s">
        <v>0</v>
      </c>
      <c r="F4" s="481"/>
      <c r="G4" s="481"/>
      <c r="H4" s="481"/>
      <c r="I4" s="481"/>
      <c r="J4" s="481"/>
      <c r="K4" s="481"/>
      <c r="L4" s="481"/>
      <c r="M4" s="481"/>
      <c r="N4" s="482"/>
      <c r="O4" s="483" t="s">
        <v>7</v>
      </c>
      <c r="P4" s="484"/>
      <c r="Q4" s="498" t="s">
        <v>8</v>
      </c>
      <c r="R4" s="495" t="s">
        <v>9</v>
      </c>
      <c r="S4" s="495" t="s">
        <v>10</v>
      </c>
      <c r="T4" s="473" t="s">
        <v>11</v>
      </c>
    </row>
    <row r="5" spans="2:20" ht="51.75" customHeight="1" thickBot="1">
      <c r="B5" s="514"/>
      <c r="C5" s="517"/>
      <c r="D5" s="520"/>
      <c r="E5" s="501" t="s">
        <v>12</v>
      </c>
      <c r="F5" s="502"/>
      <c r="G5" s="507" t="s">
        <v>52</v>
      </c>
      <c r="H5" s="508"/>
      <c r="I5" s="508"/>
      <c r="J5" s="508"/>
      <c r="K5" s="508"/>
      <c r="L5" s="508"/>
      <c r="M5" s="508"/>
      <c r="N5" s="509"/>
      <c r="O5" s="485"/>
      <c r="P5" s="486"/>
      <c r="Q5" s="499"/>
      <c r="R5" s="496"/>
      <c r="S5" s="496"/>
      <c r="T5" s="474"/>
    </row>
    <row r="6" spans="2:20" ht="3.75" customHeight="1" thickBot="1">
      <c r="B6" s="514"/>
      <c r="C6" s="517"/>
      <c r="D6" s="520"/>
      <c r="E6" s="503"/>
      <c r="F6" s="504"/>
      <c r="G6" s="476" t="s">
        <v>13</v>
      </c>
      <c r="H6" s="477"/>
      <c r="I6" s="476" t="s">
        <v>14</v>
      </c>
      <c r="J6" s="477"/>
      <c r="K6" s="476" t="s">
        <v>48</v>
      </c>
      <c r="L6" s="477"/>
      <c r="M6" s="476" t="s">
        <v>15</v>
      </c>
      <c r="N6" s="477"/>
      <c r="O6" s="487"/>
      <c r="P6" s="488"/>
      <c r="Q6" s="499"/>
      <c r="R6" s="496"/>
      <c r="S6" s="496"/>
      <c r="T6" s="474"/>
    </row>
    <row r="7" spans="2:20" ht="36.75" customHeight="1" thickBot="1">
      <c r="B7" s="514"/>
      <c r="C7" s="517"/>
      <c r="D7" s="520"/>
      <c r="E7" s="505"/>
      <c r="F7" s="506"/>
      <c r="G7" s="478"/>
      <c r="H7" s="479"/>
      <c r="I7" s="478"/>
      <c r="J7" s="479"/>
      <c r="K7" s="478"/>
      <c r="L7" s="479"/>
      <c r="M7" s="478"/>
      <c r="N7" s="479"/>
      <c r="O7" s="16" t="s">
        <v>17</v>
      </c>
      <c r="P7" s="16" t="s">
        <v>16</v>
      </c>
      <c r="Q7" s="499"/>
      <c r="R7" s="496"/>
      <c r="S7" s="496"/>
      <c r="T7" s="474"/>
    </row>
    <row r="8" spans="2:20" ht="45.75" customHeight="1" thickBot="1">
      <c r="B8" s="515"/>
      <c r="C8" s="518"/>
      <c r="D8" s="521"/>
      <c r="E8" s="5" t="s">
        <v>17</v>
      </c>
      <c r="F8" s="6" t="s">
        <v>16</v>
      </c>
      <c r="G8" s="7" t="s">
        <v>17</v>
      </c>
      <c r="H8" s="5" t="s">
        <v>16</v>
      </c>
      <c r="I8" s="7" t="s">
        <v>17</v>
      </c>
      <c r="J8" s="5" t="s">
        <v>16</v>
      </c>
      <c r="K8" s="7" t="s">
        <v>17</v>
      </c>
      <c r="L8" s="5" t="s">
        <v>16</v>
      </c>
      <c r="M8" s="7" t="s">
        <v>17</v>
      </c>
      <c r="N8" s="5" t="s">
        <v>16</v>
      </c>
      <c r="O8" s="17"/>
      <c r="P8" s="17"/>
      <c r="Q8" s="500"/>
      <c r="R8" s="497"/>
      <c r="S8" s="497"/>
      <c r="T8" s="475"/>
    </row>
    <row r="9" spans="2:20" ht="16.5" customHeight="1" thickBot="1">
      <c r="B9" s="18">
        <v>1</v>
      </c>
      <c r="C9" s="8">
        <v>2</v>
      </c>
      <c r="D9" s="8">
        <v>3</v>
      </c>
      <c r="E9" s="9">
        <v>4</v>
      </c>
      <c r="F9" s="9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10">
        <v>13</v>
      </c>
      <c r="O9" s="11">
        <v>16</v>
      </c>
      <c r="P9" s="11">
        <v>15</v>
      </c>
      <c r="Q9" s="12">
        <v>16</v>
      </c>
      <c r="R9" s="8">
        <v>17</v>
      </c>
      <c r="S9" s="8">
        <v>18</v>
      </c>
      <c r="T9" s="8">
        <v>19</v>
      </c>
    </row>
    <row r="10" spans="2:20" s="24" customFormat="1" ht="34.5" customHeight="1" thickBot="1">
      <c r="B10" s="23"/>
      <c r="C10" s="215" t="s">
        <v>30</v>
      </c>
      <c r="D10" s="216"/>
      <c r="E10" s="217">
        <f aca="true" t="shared" si="0" ref="E10:N10">E12+E48+E57+E96+E110+E157+E194+E213+E232+E261+E283+E290</f>
        <v>3614872.062</v>
      </c>
      <c r="F10" s="217">
        <f t="shared" si="0"/>
        <v>2128933.2399999998</v>
      </c>
      <c r="G10" s="217">
        <f t="shared" si="0"/>
        <v>232833.90000000002</v>
      </c>
      <c r="H10" s="217">
        <f t="shared" si="0"/>
        <v>232482.96</v>
      </c>
      <c r="I10" s="217">
        <f t="shared" si="0"/>
        <v>2424757.792</v>
      </c>
      <c r="J10" s="217">
        <f t="shared" si="0"/>
        <v>1045617.672</v>
      </c>
      <c r="K10" s="217">
        <f t="shared" si="0"/>
        <v>957280.37</v>
      </c>
      <c r="L10" s="217">
        <f t="shared" si="0"/>
        <v>850832.5800000001</v>
      </c>
      <c r="M10" s="217">
        <f t="shared" si="0"/>
        <v>0</v>
      </c>
      <c r="N10" s="217">
        <f t="shared" si="0"/>
        <v>0</v>
      </c>
      <c r="O10" s="218">
        <v>100</v>
      </c>
      <c r="P10" s="218">
        <f>F10/E10*100</f>
        <v>58.893736859448495</v>
      </c>
      <c r="Q10" s="219"/>
      <c r="R10" s="220"/>
      <c r="S10" s="220"/>
      <c r="T10" s="220"/>
    </row>
    <row r="11" spans="2:20" s="24" customFormat="1" ht="15.75" customHeight="1">
      <c r="B11" s="25"/>
      <c r="C11" s="77"/>
      <c r="D11" s="63"/>
      <c r="E11" s="78"/>
      <c r="F11" s="78"/>
      <c r="G11" s="78"/>
      <c r="H11" s="78"/>
      <c r="I11" s="78"/>
      <c r="J11" s="79"/>
      <c r="K11" s="80"/>
      <c r="L11" s="78"/>
      <c r="M11" s="78"/>
      <c r="N11" s="78"/>
      <c r="O11" s="78"/>
      <c r="P11" s="83"/>
      <c r="Q11" s="27"/>
      <c r="R11" s="26"/>
      <c r="S11" s="26"/>
      <c r="T11" s="126"/>
    </row>
    <row r="12" spans="2:20" s="24" customFormat="1" ht="184.5" customHeight="1">
      <c r="B12" s="417">
        <v>1</v>
      </c>
      <c r="C12" s="420" t="s">
        <v>68</v>
      </c>
      <c r="D12" s="423" t="s">
        <v>301</v>
      </c>
      <c r="E12" s="402">
        <v>1235554.57</v>
      </c>
      <c r="F12" s="402">
        <v>1205503.7</v>
      </c>
      <c r="G12" s="402">
        <v>56283.21</v>
      </c>
      <c r="H12" s="402">
        <v>55934.85</v>
      </c>
      <c r="I12" s="402">
        <v>734131.86</v>
      </c>
      <c r="J12" s="416">
        <v>733510.62</v>
      </c>
      <c r="K12" s="407">
        <v>445139.5</v>
      </c>
      <c r="L12" s="402">
        <v>416058.29</v>
      </c>
      <c r="M12" s="402">
        <f>M18+M24+M31+M35+M38+M41+M45</f>
        <v>0</v>
      </c>
      <c r="N12" s="402">
        <f>N18+N24+N31+N35+N38+N41+N45</f>
        <v>0</v>
      </c>
      <c r="O12" s="402">
        <v>100</v>
      </c>
      <c r="P12" s="402">
        <f>F12/E12*100</f>
        <v>97.56782332972958</v>
      </c>
      <c r="Q12" s="120" t="s">
        <v>153</v>
      </c>
      <c r="R12" s="125">
        <v>100</v>
      </c>
      <c r="S12" s="125">
        <v>100</v>
      </c>
      <c r="T12" s="125">
        <f aca="true" t="shared" si="1" ref="T12:T17">S12/R12*100</f>
        <v>100</v>
      </c>
    </row>
    <row r="13" spans="2:20" s="24" customFormat="1" ht="208.5" customHeight="1">
      <c r="B13" s="418"/>
      <c r="C13" s="421"/>
      <c r="D13" s="424"/>
      <c r="E13" s="403"/>
      <c r="F13" s="403"/>
      <c r="G13" s="403"/>
      <c r="H13" s="403"/>
      <c r="I13" s="403"/>
      <c r="J13" s="416"/>
      <c r="K13" s="408"/>
      <c r="L13" s="403"/>
      <c r="M13" s="403"/>
      <c r="N13" s="403"/>
      <c r="O13" s="403"/>
      <c r="P13" s="403"/>
      <c r="Q13" s="121" t="s">
        <v>154</v>
      </c>
      <c r="R13" s="125">
        <v>70</v>
      </c>
      <c r="S13" s="125">
        <v>70</v>
      </c>
      <c r="T13" s="125">
        <f t="shared" si="1"/>
        <v>100</v>
      </c>
    </row>
    <row r="14" spans="2:20" s="24" customFormat="1" ht="165.75" customHeight="1">
      <c r="B14" s="418"/>
      <c r="C14" s="421"/>
      <c r="D14" s="424"/>
      <c r="E14" s="403"/>
      <c r="F14" s="403"/>
      <c r="G14" s="403"/>
      <c r="H14" s="403"/>
      <c r="I14" s="403"/>
      <c r="J14" s="416"/>
      <c r="K14" s="408"/>
      <c r="L14" s="403"/>
      <c r="M14" s="403"/>
      <c r="N14" s="403"/>
      <c r="O14" s="403"/>
      <c r="P14" s="403"/>
      <c r="Q14" s="212" t="s">
        <v>155</v>
      </c>
      <c r="R14" s="125">
        <v>1.7</v>
      </c>
      <c r="S14" s="125">
        <v>1.7</v>
      </c>
      <c r="T14" s="125">
        <f t="shared" si="1"/>
        <v>100</v>
      </c>
    </row>
    <row r="15" spans="2:20" s="24" customFormat="1" ht="133.5" customHeight="1">
      <c r="B15" s="418"/>
      <c r="C15" s="421"/>
      <c r="D15" s="424"/>
      <c r="E15" s="403"/>
      <c r="F15" s="403"/>
      <c r="G15" s="403"/>
      <c r="H15" s="403"/>
      <c r="I15" s="403"/>
      <c r="J15" s="416"/>
      <c r="K15" s="408"/>
      <c r="L15" s="403"/>
      <c r="M15" s="403"/>
      <c r="N15" s="403"/>
      <c r="O15" s="403"/>
      <c r="P15" s="403"/>
      <c r="Q15" s="213" t="s">
        <v>156</v>
      </c>
      <c r="R15" s="125">
        <v>100</v>
      </c>
      <c r="S15" s="125">
        <v>100</v>
      </c>
      <c r="T15" s="125">
        <f t="shared" si="1"/>
        <v>100</v>
      </c>
    </row>
    <row r="16" spans="2:20" s="24" customFormat="1" ht="183" customHeight="1">
      <c r="B16" s="418"/>
      <c r="C16" s="421"/>
      <c r="D16" s="424"/>
      <c r="E16" s="403"/>
      <c r="F16" s="403"/>
      <c r="G16" s="403"/>
      <c r="H16" s="403"/>
      <c r="I16" s="403"/>
      <c r="J16" s="416"/>
      <c r="K16" s="408"/>
      <c r="L16" s="403"/>
      <c r="M16" s="403"/>
      <c r="N16" s="403"/>
      <c r="O16" s="403"/>
      <c r="P16" s="403"/>
      <c r="Q16" s="212" t="s">
        <v>157</v>
      </c>
      <c r="R16" s="125">
        <v>75</v>
      </c>
      <c r="S16" s="125">
        <v>75</v>
      </c>
      <c r="T16" s="125">
        <f t="shared" si="1"/>
        <v>100</v>
      </c>
    </row>
    <row r="17" spans="2:21" s="24" customFormat="1" ht="108.75" customHeight="1">
      <c r="B17" s="419"/>
      <c r="C17" s="422"/>
      <c r="D17" s="425"/>
      <c r="E17" s="404"/>
      <c r="F17" s="404"/>
      <c r="G17" s="404"/>
      <c r="H17" s="404"/>
      <c r="I17" s="404"/>
      <c r="J17" s="416"/>
      <c r="K17" s="409"/>
      <c r="L17" s="404"/>
      <c r="M17" s="404"/>
      <c r="N17" s="404"/>
      <c r="O17" s="404"/>
      <c r="P17" s="404"/>
      <c r="Q17" s="121" t="s">
        <v>158</v>
      </c>
      <c r="R17" s="227">
        <v>20</v>
      </c>
      <c r="S17" s="227">
        <v>20</v>
      </c>
      <c r="T17" s="125">
        <f t="shared" si="1"/>
        <v>100</v>
      </c>
      <c r="U17" s="28"/>
    </row>
    <row r="18" spans="2:21" s="24" customFormat="1" ht="41.25" customHeight="1">
      <c r="B18" s="510"/>
      <c r="C18" s="237" t="s">
        <v>35</v>
      </c>
      <c r="D18" s="135"/>
      <c r="E18" s="154">
        <v>347288.8</v>
      </c>
      <c r="F18" s="154">
        <v>335089.15</v>
      </c>
      <c r="G18" s="154">
        <f aca="true" t="shared" si="2" ref="G18:N18">G19+G20+G21+G22</f>
        <v>0</v>
      </c>
      <c r="H18" s="154">
        <f t="shared" si="2"/>
        <v>0</v>
      </c>
      <c r="I18" s="154">
        <v>183443.8</v>
      </c>
      <c r="J18" s="154">
        <v>183396.86</v>
      </c>
      <c r="K18" s="154">
        <v>163845</v>
      </c>
      <c r="L18" s="154">
        <v>151692.29</v>
      </c>
      <c r="M18" s="154">
        <f t="shared" si="2"/>
        <v>0</v>
      </c>
      <c r="N18" s="154">
        <f t="shared" si="2"/>
        <v>0</v>
      </c>
      <c r="O18" s="242">
        <v>100</v>
      </c>
      <c r="P18" s="154">
        <f aca="true" t="shared" si="3" ref="P18:P26">F18/E18*100</f>
        <v>96.4871743632389</v>
      </c>
      <c r="Q18" s="85"/>
      <c r="R18" s="52"/>
      <c r="S18" s="65"/>
      <c r="T18" s="65"/>
      <c r="U18" s="28"/>
    </row>
    <row r="19" spans="2:21" s="169" customFormat="1" ht="104.25" customHeight="1">
      <c r="B19" s="511"/>
      <c r="C19" s="134" t="s">
        <v>152</v>
      </c>
      <c r="D19" s="149"/>
      <c r="E19" s="156">
        <v>223712.42</v>
      </c>
      <c r="F19" s="156">
        <v>223423.87</v>
      </c>
      <c r="G19" s="151">
        <v>0</v>
      </c>
      <c r="H19" s="151">
        <v>0</v>
      </c>
      <c r="I19" s="151">
        <v>166266.92</v>
      </c>
      <c r="J19" s="151">
        <v>166266.92</v>
      </c>
      <c r="K19" s="151">
        <v>57445.5</v>
      </c>
      <c r="L19" s="151">
        <v>57156.95</v>
      </c>
      <c r="M19" s="151">
        <v>0</v>
      </c>
      <c r="N19" s="211">
        <v>0</v>
      </c>
      <c r="O19" s="151">
        <v>100</v>
      </c>
      <c r="P19" s="157">
        <f t="shared" si="3"/>
        <v>99.87101744284023</v>
      </c>
      <c r="Q19" s="200" t="s">
        <v>159</v>
      </c>
      <c r="R19" s="145">
        <v>100</v>
      </c>
      <c r="S19" s="153">
        <v>100</v>
      </c>
      <c r="T19" s="153">
        <f>S19/R19*100</f>
        <v>100</v>
      </c>
      <c r="U19" s="146"/>
    </row>
    <row r="20" spans="2:21" s="169" customFormat="1" ht="81.75" customHeight="1">
      <c r="B20" s="511"/>
      <c r="C20" s="134" t="s">
        <v>151</v>
      </c>
      <c r="D20" s="149"/>
      <c r="E20" s="156">
        <v>123097.38</v>
      </c>
      <c r="F20" s="156">
        <v>111233.22</v>
      </c>
      <c r="G20" s="151">
        <v>0</v>
      </c>
      <c r="H20" s="151">
        <v>0</v>
      </c>
      <c r="I20" s="151">
        <v>16697.88</v>
      </c>
      <c r="J20" s="151">
        <v>16697.88</v>
      </c>
      <c r="K20" s="151">
        <v>106399.5</v>
      </c>
      <c r="L20" s="151">
        <v>94535.34</v>
      </c>
      <c r="M20" s="151">
        <v>0</v>
      </c>
      <c r="N20" s="211">
        <v>0</v>
      </c>
      <c r="O20" s="151">
        <v>100</v>
      </c>
      <c r="P20" s="157">
        <f t="shared" si="3"/>
        <v>90.36197196073547</v>
      </c>
      <c r="Q20" s="200" t="s">
        <v>160</v>
      </c>
      <c r="R20" s="145">
        <v>657</v>
      </c>
      <c r="S20" s="153">
        <v>657</v>
      </c>
      <c r="T20" s="153">
        <f>S20/R20*100</f>
        <v>100</v>
      </c>
      <c r="U20" s="146"/>
    </row>
    <row r="21" spans="2:21" s="169" customFormat="1" ht="165.75" customHeight="1">
      <c r="B21" s="511"/>
      <c r="C21" s="134" t="s">
        <v>150</v>
      </c>
      <c r="D21" s="149"/>
      <c r="E21" s="156">
        <f>G21+I21+K21+M21</f>
        <v>0</v>
      </c>
      <c r="F21" s="156">
        <f>H21+J21+L21+N21</f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211">
        <v>0</v>
      </c>
      <c r="O21" s="151">
        <v>100</v>
      </c>
      <c r="P21" s="157" t="e">
        <f>F21/E21*100</f>
        <v>#DIV/0!</v>
      </c>
      <c r="Q21" s="200" t="s">
        <v>161</v>
      </c>
      <c r="R21" s="145">
        <v>0</v>
      </c>
      <c r="S21" s="145">
        <v>0</v>
      </c>
      <c r="T21" s="153" t="e">
        <f>S21/R21*100</f>
        <v>#DIV/0!</v>
      </c>
      <c r="U21" s="146"/>
    </row>
    <row r="22" spans="2:21" s="24" customFormat="1" ht="113.25" customHeight="1">
      <c r="B22" s="511"/>
      <c r="C22" s="237" t="s">
        <v>149</v>
      </c>
      <c r="D22" s="135"/>
      <c r="E22" s="154">
        <v>479</v>
      </c>
      <c r="F22" s="154">
        <v>432.06</v>
      </c>
      <c r="G22" s="233">
        <v>0</v>
      </c>
      <c r="H22" s="233">
        <v>0</v>
      </c>
      <c r="I22" s="233">
        <v>479</v>
      </c>
      <c r="J22" s="233">
        <v>432.06</v>
      </c>
      <c r="K22" s="233">
        <v>0</v>
      </c>
      <c r="L22" s="233">
        <v>0</v>
      </c>
      <c r="M22" s="233">
        <v>0</v>
      </c>
      <c r="N22" s="210">
        <v>0</v>
      </c>
      <c r="O22" s="233">
        <v>100</v>
      </c>
      <c r="P22" s="147">
        <f t="shared" si="3"/>
        <v>90.20041753653445</v>
      </c>
      <c r="Q22" s="207" t="s">
        <v>162</v>
      </c>
      <c r="R22" s="75">
        <v>100</v>
      </c>
      <c r="S22" s="75">
        <v>100</v>
      </c>
      <c r="T22" s="22">
        <f>S22/R22*100</f>
        <v>100</v>
      </c>
      <c r="U22" s="28"/>
    </row>
    <row r="23" spans="2:21" s="24" customFormat="1" ht="114.75" customHeight="1" hidden="1">
      <c r="B23" s="511"/>
      <c r="C23" s="86"/>
      <c r="D23" s="87"/>
      <c r="E23" s="88"/>
      <c r="F23" s="88"/>
      <c r="G23" s="49"/>
      <c r="H23" s="49"/>
      <c r="I23" s="49"/>
      <c r="J23" s="49"/>
      <c r="K23" s="49"/>
      <c r="L23" s="49"/>
      <c r="M23" s="49"/>
      <c r="N23" s="89"/>
      <c r="O23" s="49"/>
      <c r="P23" s="90"/>
      <c r="Q23" s="85"/>
      <c r="R23" s="52"/>
      <c r="S23" s="65"/>
      <c r="T23" s="65" t="e">
        <f>S23/R23*100</f>
        <v>#DIV/0!</v>
      </c>
      <c r="U23" s="28"/>
    </row>
    <row r="24" spans="2:21" s="24" customFormat="1" ht="57.75" customHeight="1">
      <c r="B24" s="511"/>
      <c r="C24" s="237" t="s">
        <v>34</v>
      </c>
      <c r="D24" s="206"/>
      <c r="E24" s="154">
        <v>689958.81</v>
      </c>
      <c r="F24" s="154">
        <v>677854.66</v>
      </c>
      <c r="G24" s="154">
        <v>52849.12</v>
      </c>
      <c r="H24" s="154">
        <v>52500.76</v>
      </c>
      <c r="I24" s="154">
        <v>498854.19</v>
      </c>
      <c r="J24" s="154">
        <v>498494</v>
      </c>
      <c r="K24" s="154">
        <v>138255.5</v>
      </c>
      <c r="L24" s="154">
        <v>126859.9</v>
      </c>
      <c r="M24" s="154">
        <f>M25+M26+M27+M28+M29+M30</f>
        <v>0</v>
      </c>
      <c r="N24" s="154">
        <f>N25+N26+N27+N28+N29+N30</f>
        <v>0</v>
      </c>
      <c r="O24" s="154">
        <v>100</v>
      </c>
      <c r="P24" s="154">
        <f t="shared" si="3"/>
        <v>98.24567063648335</v>
      </c>
      <c r="Q24" s="91"/>
      <c r="R24" s="52"/>
      <c r="S24" s="65"/>
      <c r="T24" s="65"/>
      <c r="U24" s="28"/>
    </row>
    <row r="25" spans="2:21" s="169" customFormat="1" ht="112.5" customHeight="1">
      <c r="B25" s="511"/>
      <c r="C25" s="134" t="s">
        <v>148</v>
      </c>
      <c r="D25" s="149"/>
      <c r="E25" s="156">
        <v>453920.52</v>
      </c>
      <c r="F25" s="156">
        <v>453492.34</v>
      </c>
      <c r="G25" s="151">
        <v>25817</v>
      </c>
      <c r="H25" s="151">
        <v>25474.44</v>
      </c>
      <c r="I25" s="151">
        <v>426826.52</v>
      </c>
      <c r="J25" s="151">
        <v>426826.52</v>
      </c>
      <c r="K25" s="151">
        <v>1277</v>
      </c>
      <c r="L25" s="151">
        <v>1191.38</v>
      </c>
      <c r="M25" s="151">
        <v>0</v>
      </c>
      <c r="N25" s="152">
        <v>0</v>
      </c>
      <c r="O25" s="151">
        <v>100</v>
      </c>
      <c r="P25" s="157">
        <f t="shared" si="3"/>
        <v>99.90567071081078</v>
      </c>
      <c r="Q25" s="209" t="s">
        <v>163</v>
      </c>
      <c r="R25" s="145">
        <v>100</v>
      </c>
      <c r="S25" s="153">
        <v>100</v>
      </c>
      <c r="T25" s="153">
        <f aca="true" t="shared" si="4" ref="T25:T30">S25/R25*100</f>
        <v>100</v>
      </c>
      <c r="U25" s="146"/>
    </row>
    <row r="26" spans="2:21" s="169" customFormat="1" ht="150.75" customHeight="1">
      <c r="B26" s="511"/>
      <c r="C26" s="134" t="s">
        <v>147</v>
      </c>
      <c r="D26" s="149"/>
      <c r="E26" s="156">
        <v>204561.14</v>
      </c>
      <c r="F26" s="156">
        <v>192891.93</v>
      </c>
      <c r="G26" s="151">
        <v>0</v>
      </c>
      <c r="H26" s="151">
        <v>0</v>
      </c>
      <c r="I26" s="151">
        <v>67627.09</v>
      </c>
      <c r="J26" s="151">
        <v>67267.85</v>
      </c>
      <c r="K26" s="151">
        <v>136934.05</v>
      </c>
      <c r="L26" s="151">
        <v>125624.08</v>
      </c>
      <c r="M26" s="151">
        <v>0</v>
      </c>
      <c r="N26" s="152">
        <v>0</v>
      </c>
      <c r="O26" s="151">
        <v>100</v>
      </c>
      <c r="P26" s="157">
        <f t="shared" si="3"/>
        <v>94.29549033604329</v>
      </c>
      <c r="Q26" s="144" t="s">
        <v>164</v>
      </c>
      <c r="R26" s="145">
        <v>100</v>
      </c>
      <c r="S26" s="153">
        <v>100</v>
      </c>
      <c r="T26" s="153">
        <f t="shared" si="4"/>
        <v>100</v>
      </c>
      <c r="U26" s="146"/>
    </row>
    <row r="27" spans="2:21" s="169" customFormat="1" ht="78" customHeight="1">
      <c r="B27" s="511"/>
      <c r="C27" s="134" t="s">
        <v>146</v>
      </c>
      <c r="D27" s="149"/>
      <c r="E27" s="156">
        <v>31477.15</v>
      </c>
      <c r="F27" s="156">
        <v>31470.39</v>
      </c>
      <c r="G27" s="151">
        <v>27032.12</v>
      </c>
      <c r="H27" s="151">
        <v>27026.32</v>
      </c>
      <c r="I27" s="151">
        <v>4400.58</v>
      </c>
      <c r="J27" s="151">
        <v>4399.63</v>
      </c>
      <c r="K27" s="151">
        <v>44.45</v>
      </c>
      <c r="L27" s="151">
        <v>44.44</v>
      </c>
      <c r="M27" s="151">
        <v>0</v>
      </c>
      <c r="N27" s="152">
        <v>0</v>
      </c>
      <c r="O27" s="151">
        <v>100</v>
      </c>
      <c r="P27" s="157">
        <f aca="true" t="shared" si="5" ref="P27:P34">F27/E27*100</f>
        <v>99.9785241039929</v>
      </c>
      <c r="Q27" s="209" t="s">
        <v>165</v>
      </c>
      <c r="R27" s="145">
        <v>100</v>
      </c>
      <c r="S27" s="153">
        <v>100</v>
      </c>
      <c r="T27" s="153">
        <f t="shared" si="4"/>
        <v>100</v>
      </c>
      <c r="U27" s="146"/>
    </row>
    <row r="28" spans="2:21" s="169" customFormat="1" ht="123" customHeight="1">
      <c r="B28" s="511"/>
      <c r="C28" s="134" t="s">
        <v>145</v>
      </c>
      <c r="D28" s="149"/>
      <c r="E28" s="156">
        <f aca="true" t="shared" si="6" ref="E28:F30">G28+I28+K28+M28</f>
        <v>0</v>
      </c>
      <c r="F28" s="156">
        <f t="shared" si="6"/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2">
        <v>0</v>
      </c>
      <c r="O28" s="151">
        <v>100</v>
      </c>
      <c r="P28" s="157" t="e">
        <f t="shared" si="5"/>
        <v>#DIV/0!</v>
      </c>
      <c r="Q28" s="200" t="s">
        <v>166</v>
      </c>
      <c r="R28" s="145">
        <v>2</v>
      </c>
      <c r="S28" s="153">
        <v>2</v>
      </c>
      <c r="T28" s="153">
        <f t="shared" si="4"/>
        <v>100</v>
      </c>
      <c r="U28" s="146"/>
    </row>
    <row r="29" spans="2:21" s="169" customFormat="1" ht="102.75" customHeight="1">
      <c r="B29" s="511"/>
      <c r="C29" s="134" t="s">
        <v>144</v>
      </c>
      <c r="D29" s="149"/>
      <c r="E29" s="156">
        <f t="shared" si="6"/>
        <v>0</v>
      </c>
      <c r="F29" s="156">
        <f t="shared" si="6"/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2">
        <v>0</v>
      </c>
      <c r="O29" s="151">
        <v>100</v>
      </c>
      <c r="P29" s="157" t="e">
        <f t="shared" si="5"/>
        <v>#DIV/0!</v>
      </c>
      <c r="Q29" s="200" t="s">
        <v>167</v>
      </c>
      <c r="R29" s="145">
        <v>0</v>
      </c>
      <c r="S29" s="153">
        <v>0</v>
      </c>
      <c r="T29" s="153" t="e">
        <f t="shared" si="4"/>
        <v>#DIV/0!</v>
      </c>
      <c r="U29" s="146"/>
    </row>
    <row r="30" spans="2:21" s="169" customFormat="1" ht="72" customHeight="1">
      <c r="B30" s="511"/>
      <c r="C30" s="134" t="s">
        <v>143</v>
      </c>
      <c r="D30" s="149"/>
      <c r="E30" s="156">
        <f t="shared" si="6"/>
        <v>0</v>
      </c>
      <c r="F30" s="156">
        <f t="shared" si="6"/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2">
        <v>0</v>
      </c>
      <c r="O30" s="151">
        <v>100</v>
      </c>
      <c r="P30" s="157" t="e">
        <f t="shared" si="5"/>
        <v>#DIV/0!</v>
      </c>
      <c r="Q30" s="144" t="s">
        <v>168</v>
      </c>
      <c r="R30" s="145">
        <v>1</v>
      </c>
      <c r="S30" s="153">
        <v>1</v>
      </c>
      <c r="T30" s="153">
        <f t="shared" si="4"/>
        <v>100</v>
      </c>
      <c r="U30" s="146"/>
    </row>
    <row r="31" spans="2:21" s="24" customFormat="1" ht="51" customHeight="1">
      <c r="B31" s="511"/>
      <c r="C31" s="237" t="s">
        <v>36</v>
      </c>
      <c r="D31" s="135"/>
      <c r="E31" s="154">
        <v>65896</v>
      </c>
      <c r="F31" s="154">
        <v>61309.25</v>
      </c>
      <c r="G31" s="154">
        <f>G32+G33+G34</f>
        <v>0</v>
      </c>
      <c r="H31" s="154">
        <f aca="true" t="shared" si="7" ref="H31:N31">H32+H33+H34</f>
        <v>0</v>
      </c>
      <c r="I31" s="154">
        <v>570</v>
      </c>
      <c r="J31" s="154">
        <v>570</v>
      </c>
      <c r="K31" s="154">
        <v>65326</v>
      </c>
      <c r="L31" s="154">
        <v>60739.25</v>
      </c>
      <c r="M31" s="154">
        <f t="shared" si="7"/>
        <v>0</v>
      </c>
      <c r="N31" s="154">
        <f t="shared" si="7"/>
        <v>0</v>
      </c>
      <c r="O31" s="242">
        <v>100</v>
      </c>
      <c r="P31" s="154">
        <f t="shared" si="5"/>
        <v>93.03941058637854</v>
      </c>
      <c r="Q31" s="91"/>
      <c r="R31" s="52"/>
      <c r="S31" s="65"/>
      <c r="T31" s="65"/>
      <c r="U31" s="28"/>
    </row>
    <row r="32" spans="2:21" s="24" customFormat="1" ht="109.5" customHeight="1">
      <c r="B32" s="511"/>
      <c r="C32" s="134" t="s">
        <v>142</v>
      </c>
      <c r="D32" s="149"/>
      <c r="E32" s="156">
        <v>18808</v>
      </c>
      <c r="F32" s="156">
        <v>16383.17</v>
      </c>
      <c r="G32" s="151">
        <v>0</v>
      </c>
      <c r="H32" s="151">
        <v>0</v>
      </c>
      <c r="I32" s="151">
        <v>0</v>
      </c>
      <c r="J32" s="151">
        <v>0</v>
      </c>
      <c r="K32" s="151">
        <v>18808</v>
      </c>
      <c r="L32" s="151">
        <v>16383.17</v>
      </c>
      <c r="M32" s="151">
        <v>0</v>
      </c>
      <c r="N32" s="152">
        <v>0</v>
      </c>
      <c r="O32" s="151">
        <v>100</v>
      </c>
      <c r="P32" s="157">
        <f t="shared" si="5"/>
        <v>87.1074542747767</v>
      </c>
      <c r="Q32" s="139" t="s">
        <v>169</v>
      </c>
      <c r="R32" s="75">
        <v>100</v>
      </c>
      <c r="S32" s="22">
        <v>100</v>
      </c>
      <c r="T32" s="22">
        <f>S32/R32*100</f>
        <v>100</v>
      </c>
      <c r="U32" s="28"/>
    </row>
    <row r="33" spans="2:21" s="169" customFormat="1" ht="83.25" customHeight="1">
      <c r="B33" s="511"/>
      <c r="C33" s="134" t="s">
        <v>242</v>
      </c>
      <c r="D33" s="149"/>
      <c r="E33" s="156">
        <v>3192</v>
      </c>
      <c r="F33" s="156">
        <v>2402.05</v>
      </c>
      <c r="G33" s="151">
        <v>0</v>
      </c>
      <c r="H33" s="151">
        <v>0</v>
      </c>
      <c r="I33" s="151">
        <v>105</v>
      </c>
      <c r="J33" s="151">
        <v>105</v>
      </c>
      <c r="K33" s="151">
        <v>3087</v>
      </c>
      <c r="L33" s="151">
        <v>2297.05</v>
      </c>
      <c r="M33" s="151">
        <v>0</v>
      </c>
      <c r="N33" s="152">
        <v>0</v>
      </c>
      <c r="O33" s="151">
        <v>100</v>
      </c>
      <c r="P33" s="157">
        <f t="shared" si="5"/>
        <v>75.25219298245615</v>
      </c>
      <c r="Q33" s="144" t="s">
        <v>170</v>
      </c>
      <c r="R33" s="145">
        <v>50</v>
      </c>
      <c r="S33" s="153">
        <v>50</v>
      </c>
      <c r="T33" s="153">
        <f>S33/R33*100</f>
        <v>100</v>
      </c>
      <c r="U33" s="146"/>
    </row>
    <row r="34" spans="2:21" s="169" customFormat="1" ht="72" customHeight="1">
      <c r="B34" s="511"/>
      <c r="C34" s="134" t="s">
        <v>141</v>
      </c>
      <c r="D34" s="149"/>
      <c r="E34" s="156">
        <v>43896</v>
      </c>
      <c r="F34" s="156">
        <v>42524.03</v>
      </c>
      <c r="G34" s="151">
        <v>0</v>
      </c>
      <c r="H34" s="151">
        <v>0</v>
      </c>
      <c r="I34" s="151">
        <v>465</v>
      </c>
      <c r="J34" s="151">
        <v>463</v>
      </c>
      <c r="K34" s="151">
        <v>43431</v>
      </c>
      <c r="L34" s="151">
        <v>42059.03</v>
      </c>
      <c r="M34" s="151">
        <v>0</v>
      </c>
      <c r="N34" s="152">
        <v>0</v>
      </c>
      <c r="O34" s="151">
        <v>100</v>
      </c>
      <c r="P34" s="157">
        <f t="shared" si="5"/>
        <v>96.8744988153818</v>
      </c>
      <c r="Q34" s="200" t="s">
        <v>171</v>
      </c>
      <c r="R34" s="145">
        <v>705</v>
      </c>
      <c r="S34" s="153">
        <v>705</v>
      </c>
      <c r="T34" s="153">
        <f>S34/R34*100</f>
        <v>100</v>
      </c>
      <c r="U34" s="146"/>
    </row>
    <row r="35" spans="2:21" s="30" customFormat="1" ht="70.5" customHeight="1">
      <c r="B35" s="511"/>
      <c r="C35" s="237" t="s">
        <v>37</v>
      </c>
      <c r="D35" s="135"/>
      <c r="E35" s="154">
        <v>24420.3</v>
      </c>
      <c r="F35" s="154">
        <v>24301.8</v>
      </c>
      <c r="G35" s="154">
        <f aca="true" t="shared" si="8" ref="G35:N35">G36+G37</f>
        <v>0</v>
      </c>
      <c r="H35" s="154">
        <f t="shared" si="8"/>
        <v>0</v>
      </c>
      <c r="I35" s="154">
        <v>24420.3</v>
      </c>
      <c r="J35" s="154">
        <v>24301.88</v>
      </c>
      <c r="K35" s="154">
        <f t="shared" si="8"/>
        <v>0</v>
      </c>
      <c r="L35" s="154">
        <f t="shared" si="8"/>
        <v>0</v>
      </c>
      <c r="M35" s="154">
        <f t="shared" si="8"/>
        <v>0</v>
      </c>
      <c r="N35" s="205">
        <f t="shared" si="8"/>
        <v>0</v>
      </c>
      <c r="O35" s="242">
        <v>100</v>
      </c>
      <c r="P35" s="154">
        <f aca="true" t="shared" si="9" ref="P35:P40">F35/E35*100</f>
        <v>99.51474797606909</v>
      </c>
      <c r="Q35" s="214" t="s">
        <v>172</v>
      </c>
      <c r="R35" s="75">
        <v>13</v>
      </c>
      <c r="S35" s="22">
        <v>13</v>
      </c>
      <c r="T35" s="22">
        <f>S35/R35*100</f>
        <v>100</v>
      </c>
      <c r="U35" s="29"/>
    </row>
    <row r="36" spans="2:21" s="24" customFormat="1" ht="95.25" customHeight="1">
      <c r="B36" s="511"/>
      <c r="C36" s="237" t="s">
        <v>243</v>
      </c>
      <c r="D36" s="206"/>
      <c r="E36" s="154">
        <v>3175</v>
      </c>
      <c r="F36" s="154">
        <v>3175</v>
      </c>
      <c r="G36" s="233">
        <v>0</v>
      </c>
      <c r="H36" s="233">
        <v>0</v>
      </c>
      <c r="I36" s="233">
        <v>3175</v>
      </c>
      <c r="J36" s="233">
        <v>3175</v>
      </c>
      <c r="K36" s="233">
        <v>0</v>
      </c>
      <c r="L36" s="233">
        <v>0</v>
      </c>
      <c r="M36" s="233">
        <v>0</v>
      </c>
      <c r="N36" s="136">
        <v>0</v>
      </c>
      <c r="O36" s="233">
        <v>100</v>
      </c>
      <c r="P36" s="147">
        <f t="shared" si="9"/>
        <v>100</v>
      </c>
      <c r="Q36" s="214"/>
      <c r="R36" s="75"/>
      <c r="S36" s="22"/>
      <c r="T36" s="22"/>
      <c r="U36" s="28"/>
    </row>
    <row r="37" spans="2:21" s="163" customFormat="1" ht="75.75" customHeight="1">
      <c r="B37" s="511"/>
      <c r="C37" s="134" t="s">
        <v>140</v>
      </c>
      <c r="D37" s="208"/>
      <c r="E37" s="156">
        <v>21245.3</v>
      </c>
      <c r="F37" s="156">
        <v>21126.88</v>
      </c>
      <c r="G37" s="151">
        <v>0</v>
      </c>
      <c r="H37" s="151">
        <v>0</v>
      </c>
      <c r="I37" s="151">
        <v>21245.3</v>
      </c>
      <c r="J37" s="151">
        <v>21126.88</v>
      </c>
      <c r="K37" s="151">
        <v>0</v>
      </c>
      <c r="L37" s="151">
        <v>0</v>
      </c>
      <c r="M37" s="151">
        <v>0</v>
      </c>
      <c r="N37" s="152">
        <v>0</v>
      </c>
      <c r="O37" s="151">
        <v>100</v>
      </c>
      <c r="P37" s="157">
        <f t="shared" si="9"/>
        <v>99.44260612935568</v>
      </c>
      <c r="Q37" s="209" t="s">
        <v>173</v>
      </c>
      <c r="R37" s="145">
        <v>100</v>
      </c>
      <c r="S37" s="153">
        <v>100</v>
      </c>
      <c r="T37" s="153">
        <f>S37/R37*100</f>
        <v>100</v>
      </c>
      <c r="U37" s="146"/>
    </row>
    <row r="38" spans="2:21" s="30" customFormat="1" ht="76.5" customHeight="1">
      <c r="B38" s="511"/>
      <c r="C38" s="237" t="s">
        <v>38</v>
      </c>
      <c r="D38" s="135"/>
      <c r="E38" s="154">
        <v>75487.7</v>
      </c>
      <c r="F38" s="154">
        <v>74886.85</v>
      </c>
      <c r="G38" s="154">
        <f>G39+G40</f>
        <v>0</v>
      </c>
      <c r="H38" s="154">
        <f>H39+H40</f>
        <v>0</v>
      </c>
      <c r="I38" s="154">
        <v>26614.7</v>
      </c>
      <c r="J38" s="154">
        <v>26519.01</v>
      </c>
      <c r="K38" s="154">
        <v>48873</v>
      </c>
      <c r="L38" s="154">
        <v>48367.84</v>
      </c>
      <c r="M38" s="154">
        <f>M39+M40</f>
        <v>0</v>
      </c>
      <c r="N38" s="205">
        <f>N39+N40</f>
        <v>0</v>
      </c>
      <c r="O38" s="242">
        <v>100</v>
      </c>
      <c r="P38" s="154">
        <f t="shared" si="9"/>
        <v>99.20404251288622</v>
      </c>
      <c r="Q38" s="91"/>
      <c r="R38" s="52"/>
      <c r="S38" s="65"/>
      <c r="T38" s="65"/>
      <c r="U38" s="29"/>
    </row>
    <row r="39" spans="2:21" s="24" customFormat="1" ht="162.75" customHeight="1">
      <c r="B39" s="511"/>
      <c r="C39" s="237" t="s">
        <v>139</v>
      </c>
      <c r="D39" s="135"/>
      <c r="E39" s="154">
        <v>2410</v>
      </c>
      <c r="F39" s="154">
        <v>2210</v>
      </c>
      <c r="G39" s="233">
        <v>0</v>
      </c>
      <c r="H39" s="233">
        <v>0</v>
      </c>
      <c r="I39" s="233">
        <v>1980</v>
      </c>
      <c r="J39" s="233">
        <v>1980</v>
      </c>
      <c r="K39" s="233">
        <v>430</v>
      </c>
      <c r="L39" s="233">
        <v>230</v>
      </c>
      <c r="M39" s="233">
        <v>0</v>
      </c>
      <c r="N39" s="136">
        <v>0</v>
      </c>
      <c r="O39" s="233">
        <v>100</v>
      </c>
      <c r="P39" s="147">
        <f t="shared" si="9"/>
        <v>91.70124481327801</v>
      </c>
      <c r="Q39" s="139" t="s">
        <v>174</v>
      </c>
      <c r="R39" s="75">
        <v>30</v>
      </c>
      <c r="S39" s="22">
        <v>30</v>
      </c>
      <c r="T39" s="22">
        <f>S39/R39*100</f>
        <v>100</v>
      </c>
      <c r="U39" s="28"/>
    </row>
    <row r="40" spans="2:21" s="169" customFormat="1" ht="85.5" customHeight="1">
      <c r="B40" s="511"/>
      <c r="C40" s="134" t="s">
        <v>138</v>
      </c>
      <c r="D40" s="149"/>
      <c r="E40" s="156">
        <v>73077.7</v>
      </c>
      <c r="F40" s="156">
        <v>72676.85</v>
      </c>
      <c r="G40" s="151">
        <v>0</v>
      </c>
      <c r="H40" s="151">
        <v>0</v>
      </c>
      <c r="I40" s="151">
        <v>24634.7</v>
      </c>
      <c r="J40" s="151">
        <v>24539.01</v>
      </c>
      <c r="K40" s="151">
        <v>48443</v>
      </c>
      <c r="L40" s="151">
        <v>48137.84</v>
      </c>
      <c r="M40" s="151">
        <v>0</v>
      </c>
      <c r="N40" s="152">
        <v>0</v>
      </c>
      <c r="O40" s="151">
        <v>100</v>
      </c>
      <c r="P40" s="157">
        <f t="shared" si="9"/>
        <v>99.45147425274743</v>
      </c>
      <c r="Q40" s="200" t="s">
        <v>175</v>
      </c>
      <c r="R40" s="145">
        <v>100</v>
      </c>
      <c r="S40" s="153">
        <v>100</v>
      </c>
      <c r="T40" s="153">
        <f>S40/R40*100</f>
        <v>100</v>
      </c>
      <c r="U40" s="146"/>
    </row>
    <row r="41" spans="2:21" s="24" customFormat="1" ht="40.5" customHeight="1">
      <c r="B41" s="511"/>
      <c r="C41" s="237" t="s">
        <v>39</v>
      </c>
      <c r="D41" s="135"/>
      <c r="E41" s="154">
        <v>3554.17</v>
      </c>
      <c r="F41" s="154">
        <v>3545.17</v>
      </c>
      <c r="G41" s="154">
        <v>3434.09</v>
      </c>
      <c r="H41" s="154">
        <v>3434.09</v>
      </c>
      <c r="I41" s="154">
        <v>70.08</v>
      </c>
      <c r="J41" s="154">
        <v>70.08</v>
      </c>
      <c r="K41" s="154">
        <f>K42+K43+K44</f>
        <v>50</v>
      </c>
      <c r="L41" s="154">
        <v>41</v>
      </c>
      <c r="M41" s="154">
        <f>M42+M43+M44</f>
        <v>0</v>
      </c>
      <c r="N41" s="154">
        <f>N42+N43+N44</f>
        <v>0</v>
      </c>
      <c r="O41" s="242">
        <v>100</v>
      </c>
      <c r="P41" s="242">
        <f>F41/E41*100</f>
        <v>99.74677632189794</v>
      </c>
      <c r="Q41" s="91"/>
      <c r="R41" s="52"/>
      <c r="S41" s="65"/>
      <c r="T41" s="65"/>
      <c r="U41" s="28"/>
    </row>
    <row r="42" spans="2:21" s="24" customFormat="1" ht="99.75" customHeight="1">
      <c r="B42" s="511"/>
      <c r="C42" s="237" t="s">
        <v>137</v>
      </c>
      <c r="D42" s="135"/>
      <c r="E42" s="154">
        <f>G42+I42+K42+M42</f>
        <v>0</v>
      </c>
      <c r="F42" s="154">
        <f>H42+J42+L42+N42</f>
        <v>0</v>
      </c>
      <c r="G42" s="233">
        <v>0</v>
      </c>
      <c r="H42" s="233">
        <v>0</v>
      </c>
      <c r="I42" s="233">
        <v>0</v>
      </c>
      <c r="J42" s="233">
        <v>0</v>
      </c>
      <c r="K42" s="233">
        <v>0</v>
      </c>
      <c r="L42" s="233">
        <v>0</v>
      </c>
      <c r="M42" s="233">
        <v>0</v>
      </c>
      <c r="N42" s="136">
        <v>0</v>
      </c>
      <c r="O42" s="233">
        <v>100</v>
      </c>
      <c r="P42" s="147" t="e">
        <f>F42/E42*100</f>
        <v>#DIV/0!</v>
      </c>
      <c r="Q42" s="139" t="s">
        <v>176</v>
      </c>
      <c r="R42" s="75">
        <v>65</v>
      </c>
      <c r="S42" s="22">
        <v>65</v>
      </c>
      <c r="T42" s="22">
        <f>S42/R42*100</f>
        <v>100</v>
      </c>
      <c r="U42" s="28"/>
    </row>
    <row r="43" spans="2:21" s="24" customFormat="1" ht="106.5" customHeight="1">
      <c r="B43" s="511"/>
      <c r="C43" s="134" t="s">
        <v>136</v>
      </c>
      <c r="D43" s="149"/>
      <c r="E43" s="156">
        <f>G43+I43+K43+M43</f>
        <v>50</v>
      </c>
      <c r="F43" s="156">
        <v>41</v>
      </c>
      <c r="G43" s="151">
        <v>0</v>
      </c>
      <c r="H43" s="151">
        <v>0</v>
      </c>
      <c r="I43" s="151">
        <v>0</v>
      </c>
      <c r="J43" s="151">
        <v>0</v>
      </c>
      <c r="K43" s="151">
        <v>50</v>
      </c>
      <c r="L43" s="151">
        <v>41</v>
      </c>
      <c r="M43" s="151">
        <v>0</v>
      </c>
      <c r="N43" s="152">
        <v>0</v>
      </c>
      <c r="O43" s="151">
        <v>100</v>
      </c>
      <c r="P43" s="157">
        <f>F43/E43*100</f>
        <v>82</v>
      </c>
      <c r="Q43" s="200" t="s">
        <v>247</v>
      </c>
      <c r="R43" s="145">
        <v>52</v>
      </c>
      <c r="S43" s="153">
        <v>52</v>
      </c>
      <c r="T43" s="153">
        <f>S43/R43*100</f>
        <v>100</v>
      </c>
      <c r="U43" s="28"/>
    </row>
    <row r="44" spans="2:21" s="163" customFormat="1" ht="86.25" customHeight="1">
      <c r="B44" s="511"/>
      <c r="C44" s="134" t="s">
        <v>311</v>
      </c>
      <c r="D44" s="149"/>
      <c r="E44" s="156">
        <v>3504.17</v>
      </c>
      <c r="F44" s="156">
        <v>3504.17</v>
      </c>
      <c r="G44" s="151">
        <v>3434.09</v>
      </c>
      <c r="H44" s="151">
        <v>3434.09</v>
      </c>
      <c r="I44" s="151">
        <v>70.08</v>
      </c>
      <c r="J44" s="151">
        <v>70.08</v>
      </c>
      <c r="K44" s="151">
        <v>0</v>
      </c>
      <c r="L44" s="151">
        <v>0</v>
      </c>
      <c r="M44" s="151">
        <v>0</v>
      </c>
      <c r="N44" s="152">
        <v>0</v>
      </c>
      <c r="O44" s="151">
        <v>100</v>
      </c>
      <c r="P44" s="157">
        <f>F44/E44*100</f>
        <v>100</v>
      </c>
      <c r="Q44" s="200" t="s">
        <v>312</v>
      </c>
      <c r="R44" s="145">
        <v>100</v>
      </c>
      <c r="S44" s="153">
        <v>100</v>
      </c>
      <c r="T44" s="153">
        <f>S44/R44*100</f>
        <v>100</v>
      </c>
      <c r="U44" s="146"/>
    </row>
    <row r="45" spans="2:21" s="24" customFormat="1" ht="51.75" customHeight="1">
      <c r="B45" s="511"/>
      <c r="C45" s="237" t="s">
        <v>40</v>
      </c>
      <c r="D45" s="135"/>
      <c r="E45" s="154">
        <v>28948.79</v>
      </c>
      <c r="F45" s="154">
        <v>28516.8</v>
      </c>
      <c r="G45" s="154">
        <f>G46+G47</f>
        <v>0</v>
      </c>
      <c r="H45" s="154">
        <f>H46+H47</f>
        <v>0</v>
      </c>
      <c r="I45" s="154">
        <v>158.79</v>
      </c>
      <c r="J45" s="154">
        <v>158.79</v>
      </c>
      <c r="K45" s="154">
        <v>28790</v>
      </c>
      <c r="L45" s="154">
        <v>28358.01</v>
      </c>
      <c r="M45" s="154">
        <f>M46+M47</f>
        <v>0</v>
      </c>
      <c r="N45" s="205">
        <f>N46+N47</f>
        <v>0</v>
      </c>
      <c r="O45" s="242">
        <v>100</v>
      </c>
      <c r="P45" s="242">
        <f aca="true" t="shared" si="10" ref="P45:P56">F45/E45*100</f>
        <v>98.50774419241701</v>
      </c>
      <c r="Q45" s="263"/>
      <c r="R45" s="75"/>
      <c r="S45" s="22"/>
      <c r="T45" s="22"/>
      <c r="U45" s="28"/>
    </row>
    <row r="46" spans="2:21" s="24" customFormat="1" ht="93" customHeight="1">
      <c r="B46" s="511"/>
      <c r="C46" s="237" t="s">
        <v>135</v>
      </c>
      <c r="D46" s="135"/>
      <c r="E46" s="154">
        <v>28918.79</v>
      </c>
      <c r="F46" s="154">
        <v>28496</v>
      </c>
      <c r="G46" s="233">
        <v>0</v>
      </c>
      <c r="H46" s="233">
        <v>0</v>
      </c>
      <c r="I46" s="233">
        <v>158.79</v>
      </c>
      <c r="J46" s="233">
        <v>158.79</v>
      </c>
      <c r="K46" s="233">
        <v>28760</v>
      </c>
      <c r="L46" s="233">
        <v>28337.21</v>
      </c>
      <c r="M46" s="233">
        <v>0</v>
      </c>
      <c r="N46" s="136">
        <v>0</v>
      </c>
      <c r="O46" s="233">
        <v>100</v>
      </c>
      <c r="P46" s="233">
        <f t="shared" si="10"/>
        <v>98.53800937037822</v>
      </c>
      <c r="Q46" s="214" t="s">
        <v>177</v>
      </c>
      <c r="R46" s="75">
        <v>100</v>
      </c>
      <c r="S46" s="22">
        <v>100</v>
      </c>
      <c r="T46" s="22">
        <f>S46/R46*100</f>
        <v>100</v>
      </c>
      <c r="U46" s="28"/>
    </row>
    <row r="47" spans="2:21" s="24" customFormat="1" ht="96.75" customHeight="1">
      <c r="B47" s="512"/>
      <c r="C47" s="237" t="s">
        <v>244</v>
      </c>
      <c r="D47" s="135"/>
      <c r="E47" s="154">
        <f>G47+I47+K47+M47</f>
        <v>30</v>
      </c>
      <c r="F47" s="154">
        <v>20.8</v>
      </c>
      <c r="G47" s="233">
        <v>0</v>
      </c>
      <c r="H47" s="233">
        <v>0</v>
      </c>
      <c r="I47" s="233">
        <v>0</v>
      </c>
      <c r="J47" s="233">
        <v>0</v>
      </c>
      <c r="K47" s="233">
        <v>30</v>
      </c>
      <c r="L47" s="233">
        <v>20.8</v>
      </c>
      <c r="M47" s="233">
        <v>0</v>
      </c>
      <c r="N47" s="136">
        <v>0</v>
      </c>
      <c r="O47" s="233">
        <v>100</v>
      </c>
      <c r="P47" s="233">
        <f t="shared" si="10"/>
        <v>69.33333333333334</v>
      </c>
      <c r="Q47" s="214" t="s">
        <v>178</v>
      </c>
      <c r="R47" s="75">
        <v>98.6</v>
      </c>
      <c r="S47" s="22">
        <v>98.6</v>
      </c>
      <c r="T47" s="22">
        <f>S47/R47*100</f>
        <v>100</v>
      </c>
      <c r="U47" s="28"/>
    </row>
    <row r="48" spans="2:21" s="24" customFormat="1" ht="53.25" customHeight="1">
      <c r="B48" s="381">
        <v>2</v>
      </c>
      <c r="C48" s="522" t="s">
        <v>56</v>
      </c>
      <c r="D48" s="375" t="s">
        <v>301</v>
      </c>
      <c r="E48" s="369">
        <v>7929.6</v>
      </c>
      <c r="F48" s="369">
        <v>7929.6</v>
      </c>
      <c r="G48" s="369">
        <v>1411.41</v>
      </c>
      <c r="H48" s="369">
        <v>1411.41</v>
      </c>
      <c r="I48" s="369">
        <v>4450.99</v>
      </c>
      <c r="J48" s="392">
        <v>4450.9</v>
      </c>
      <c r="K48" s="392">
        <v>2067.2</v>
      </c>
      <c r="L48" s="392">
        <v>2067.2</v>
      </c>
      <c r="M48" s="392">
        <f>M51+M54</f>
        <v>0</v>
      </c>
      <c r="N48" s="410">
        <f>N51+N54</f>
        <v>0</v>
      </c>
      <c r="O48" s="413">
        <v>100</v>
      </c>
      <c r="P48" s="413">
        <f t="shared" si="10"/>
        <v>100</v>
      </c>
      <c r="Q48" s="123" t="s">
        <v>184</v>
      </c>
      <c r="R48" s="124">
        <v>10</v>
      </c>
      <c r="S48" s="124">
        <v>10</v>
      </c>
      <c r="T48" s="124">
        <f>S48/R48*100</f>
        <v>100</v>
      </c>
      <c r="U48" s="401"/>
    </row>
    <row r="49" spans="2:21" s="24" customFormat="1" ht="28.5" customHeight="1">
      <c r="B49" s="382"/>
      <c r="C49" s="523"/>
      <c r="D49" s="376"/>
      <c r="E49" s="370"/>
      <c r="F49" s="370"/>
      <c r="G49" s="370"/>
      <c r="H49" s="370"/>
      <c r="I49" s="370"/>
      <c r="J49" s="392"/>
      <c r="K49" s="392"/>
      <c r="L49" s="392"/>
      <c r="M49" s="392"/>
      <c r="N49" s="411"/>
      <c r="O49" s="414"/>
      <c r="P49" s="414"/>
      <c r="Q49" s="405" t="s">
        <v>185</v>
      </c>
      <c r="R49" s="398">
        <v>0</v>
      </c>
      <c r="S49" s="398">
        <v>0</v>
      </c>
      <c r="T49" s="398" t="e">
        <f>S49/R49*100</f>
        <v>#DIV/0!</v>
      </c>
      <c r="U49" s="401"/>
    </row>
    <row r="50" spans="2:21" s="24" customFormat="1" ht="40.5" customHeight="1">
      <c r="B50" s="383"/>
      <c r="C50" s="524"/>
      <c r="D50" s="377"/>
      <c r="E50" s="371"/>
      <c r="F50" s="371"/>
      <c r="G50" s="371"/>
      <c r="H50" s="371"/>
      <c r="I50" s="371"/>
      <c r="J50" s="392"/>
      <c r="K50" s="392"/>
      <c r="L50" s="392"/>
      <c r="M50" s="392"/>
      <c r="N50" s="412"/>
      <c r="O50" s="415"/>
      <c r="P50" s="415"/>
      <c r="Q50" s="406"/>
      <c r="R50" s="398"/>
      <c r="S50" s="398"/>
      <c r="T50" s="398"/>
      <c r="U50" s="401"/>
    </row>
    <row r="51" spans="2:21" s="24" customFormat="1" ht="84" customHeight="1">
      <c r="B51" s="510"/>
      <c r="C51" s="237" t="s">
        <v>245</v>
      </c>
      <c r="D51" s="135"/>
      <c r="E51" s="242">
        <v>7929.6</v>
      </c>
      <c r="F51" s="242">
        <v>7929.6</v>
      </c>
      <c r="G51" s="242">
        <v>1411.41</v>
      </c>
      <c r="H51" s="242">
        <v>1411.41</v>
      </c>
      <c r="I51" s="242">
        <v>4450.99</v>
      </c>
      <c r="J51" s="242">
        <v>4450.9</v>
      </c>
      <c r="K51" s="242">
        <v>2067.2</v>
      </c>
      <c r="L51" s="242">
        <v>2067.2</v>
      </c>
      <c r="M51" s="242">
        <f>M52</f>
        <v>0</v>
      </c>
      <c r="N51" s="242">
        <f>N52</f>
        <v>0</v>
      </c>
      <c r="O51" s="242">
        <f>O52</f>
        <v>100</v>
      </c>
      <c r="P51" s="242">
        <f>P52</f>
        <v>100</v>
      </c>
      <c r="Q51" s="91"/>
      <c r="R51" s="52"/>
      <c r="S51" s="65"/>
      <c r="T51" s="65"/>
      <c r="U51" s="31"/>
    </row>
    <row r="52" spans="2:21" s="24" customFormat="1" ht="32.25" customHeight="1">
      <c r="B52" s="511"/>
      <c r="C52" s="441" t="s">
        <v>183</v>
      </c>
      <c r="D52" s="373" t="s">
        <v>31</v>
      </c>
      <c r="E52" s="431">
        <v>7929.6</v>
      </c>
      <c r="F52" s="431">
        <v>7929.6</v>
      </c>
      <c r="G52" s="373">
        <v>1411.41</v>
      </c>
      <c r="H52" s="373">
        <v>1411.41</v>
      </c>
      <c r="I52" s="373">
        <v>4450.99</v>
      </c>
      <c r="J52" s="462">
        <v>4450.99</v>
      </c>
      <c r="K52" s="462">
        <v>2067.2</v>
      </c>
      <c r="L52" s="462">
        <v>2067.2</v>
      </c>
      <c r="M52" s="462">
        <v>0</v>
      </c>
      <c r="N52" s="526">
        <v>0</v>
      </c>
      <c r="O52" s="373">
        <v>100</v>
      </c>
      <c r="P52" s="373">
        <f t="shared" si="10"/>
        <v>100</v>
      </c>
      <c r="Q52" s="396" t="s">
        <v>186</v>
      </c>
      <c r="R52" s="489">
        <v>10</v>
      </c>
      <c r="S52" s="386">
        <v>10</v>
      </c>
      <c r="T52" s="386">
        <f>S52/R52*100</f>
        <v>100</v>
      </c>
      <c r="U52" s="31"/>
    </row>
    <row r="53" spans="2:21" s="24" customFormat="1" ht="54.75" customHeight="1">
      <c r="B53" s="511"/>
      <c r="C53" s="442"/>
      <c r="D53" s="447"/>
      <c r="E53" s="433"/>
      <c r="F53" s="433"/>
      <c r="G53" s="447"/>
      <c r="H53" s="447"/>
      <c r="I53" s="447"/>
      <c r="J53" s="462"/>
      <c r="K53" s="462"/>
      <c r="L53" s="462"/>
      <c r="M53" s="462"/>
      <c r="N53" s="527"/>
      <c r="O53" s="447"/>
      <c r="P53" s="447"/>
      <c r="Q53" s="397"/>
      <c r="R53" s="490"/>
      <c r="S53" s="387"/>
      <c r="T53" s="387"/>
      <c r="U53" s="31"/>
    </row>
    <row r="54" spans="2:21" s="24" customFormat="1" ht="31.5">
      <c r="B54" s="511"/>
      <c r="C54" s="134" t="s">
        <v>41</v>
      </c>
      <c r="D54" s="158"/>
      <c r="E54" s="154">
        <f aca="true" t="shared" si="11" ref="E54:F56">G54+I54+K54+M54</f>
        <v>0</v>
      </c>
      <c r="F54" s="154">
        <f t="shared" si="11"/>
        <v>0</v>
      </c>
      <c r="G54" s="154">
        <f>G55+G56</f>
        <v>0</v>
      </c>
      <c r="H54" s="154">
        <f aca="true" t="shared" si="12" ref="H54:N54">H55+H56</f>
        <v>0</v>
      </c>
      <c r="I54" s="154">
        <f t="shared" si="12"/>
        <v>0</v>
      </c>
      <c r="J54" s="154">
        <f t="shared" si="12"/>
        <v>0</v>
      </c>
      <c r="K54" s="154">
        <f t="shared" si="12"/>
        <v>0</v>
      </c>
      <c r="L54" s="154">
        <f t="shared" si="12"/>
        <v>0</v>
      </c>
      <c r="M54" s="154">
        <f t="shared" si="12"/>
        <v>0</v>
      </c>
      <c r="N54" s="154">
        <f t="shared" si="12"/>
        <v>0</v>
      </c>
      <c r="O54" s="233">
        <v>100</v>
      </c>
      <c r="P54" s="233" t="e">
        <f t="shared" si="10"/>
        <v>#DIV/0!</v>
      </c>
      <c r="Q54" s="264"/>
      <c r="R54" s="140"/>
      <c r="S54" s="140"/>
      <c r="T54" s="75"/>
      <c r="U54" s="31"/>
    </row>
    <row r="55" spans="2:21" s="24" customFormat="1" ht="47.25">
      <c r="B55" s="511"/>
      <c r="C55" s="134" t="s">
        <v>310</v>
      </c>
      <c r="D55" s="158"/>
      <c r="E55" s="154">
        <f t="shared" si="11"/>
        <v>0</v>
      </c>
      <c r="F55" s="154">
        <f t="shared" si="11"/>
        <v>0</v>
      </c>
      <c r="G55" s="154">
        <v>0</v>
      </c>
      <c r="H55" s="154">
        <v>0</v>
      </c>
      <c r="I55" s="154">
        <v>0</v>
      </c>
      <c r="J55" s="154">
        <v>0</v>
      </c>
      <c r="K55" s="154">
        <v>0</v>
      </c>
      <c r="L55" s="154">
        <v>0</v>
      </c>
      <c r="M55" s="154">
        <v>0</v>
      </c>
      <c r="N55" s="205">
        <v>0</v>
      </c>
      <c r="O55" s="233">
        <v>100</v>
      </c>
      <c r="P55" s="233" t="e">
        <f t="shared" si="10"/>
        <v>#DIV/0!</v>
      </c>
      <c r="Q55" s="238" t="s">
        <v>187</v>
      </c>
      <c r="R55" s="140">
        <v>0</v>
      </c>
      <c r="S55" s="140">
        <v>0</v>
      </c>
      <c r="T55" s="75" t="e">
        <f>S55/R55*100</f>
        <v>#DIV/0!</v>
      </c>
      <c r="U55" s="31"/>
    </row>
    <row r="56" spans="2:21" s="24" customFormat="1" ht="52.5" customHeight="1">
      <c r="B56" s="511"/>
      <c r="C56" s="134" t="s">
        <v>246</v>
      </c>
      <c r="D56" s="135" t="s">
        <v>31</v>
      </c>
      <c r="E56" s="154">
        <f t="shared" si="11"/>
        <v>0</v>
      </c>
      <c r="F56" s="154">
        <f t="shared" si="11"/>
        <v>0</v>
      </c>
      <c r="G56" s="233">
        <v>0</v>
      </c>
      <c r="H56" s="233">
        <v>0</v>
      </c>
      <c r="I56" s="147">
        <v>0</v>
      </c>
      <c r="J56" s="147">
        <v>0</v>
      </c>
      <c r="K56" s="147">
        <v>0</v>
      </c>
      <c r="L56" s="147">
        <v>0</v>
      </c>
      <c r="M56" s="233">
        <v>0</v>
      </c>
      <c r="N56" s="136">
        <v>0</v>
      </c>
      <c r="O56" s="233">
        <v>100</v>
      </c>
      <c r="P56" s="233" t="e">
        <f t="shared" si="10"/>
        <v>#DIV/0!</v>
      </c>
      <c r="Q56" s="91"/>
      <c r="R56" s="52"/>
      <c r="S56" s="52"/>
      <c r="T56" s="52"/>
      <c r="U56" s="31"/>
    </row>
    <row r="57" spans="2:21" s="24" customFormat="1" ht="24" customHeight="1">
      <c r="B57" s="381">
        <v>3</v>
      </c>
      <c r="C57" s="420" t="s">
        <v>69</v>
      </c>
      <c r="D57" s="423" t="s">
        <v>301</v>
      </c>
      <c r="E57" s="393">
        <v>153311.17</v>
      </c>
      <c r="F57" s="393">
        <v>149988.26</v>
      </c>
      <c r="G57" s="393">
        <v>249.55</v>
      </c>
      <c r="H57" s="393">
        <v>249.55</v>
      </c>
      <c r="I57" s="393">
        <v>240.62</v>
      </c>
      <c r="J57" s="393">
        <v>240.62</v>
      </c>
      <c r="K57" s="393">
        <v>152821</v>
      </c>
      <c r="L57" s="393">
        <v>149498.09</v>
      </c>
      <c r="M57" s="393">
        <f>M69+M81+M85+M90+M93</f>
        <v>0</v>
      </c>
      <c r="N57" s="393">
        <f>N69+N81+N85+N90+N93</f>
        <v>0</v>
      </c>
      <c r="O57" s="393">
        <v>100</v>
      </c>
      <c r="P57" s="393">
        <f>F57/E57*100</f>
        <v>97.8325714949537</v>
      </c>
      <c r="Q57" s="399" t="s">
        <v>202</v>
      </c>
      <c r="R57" s="445">
        <v>83.2</v>
      </c>
      <c r="S57" s="445">
        <v>87.9</v>
      </c>
      <c r="T57" s="445">
        <f>S57/R57*100</f>
        <v>105.64903846153845</v>
      </c>
      <c r="U57" s="28"/>
    </row>
    <row r="58" spans="2:21" s="24" customFormat="1" ht="41.25" customHeight="1">
      <c r="B58" s="382"/>
      <c r="C58" s="421"/>
      <c r="D58" s="424"/>
      <c r="E58" s="394"/>
      <c r="F58" s="394"/>
      <c r="G58" s="394"/>
      <c r="H58" s="394"/>
      <c r="I58" s="394"/>
      <c r="J58" s="394"/>
      <c r="K58" s="394"/>
      <c r="L58" s="394"/>
      <c r="M58" s="394"/>
      <c r="N58" s="394"/>
      <c r="O58" s="394"/>
      <c r="P58" s="394"/>
      <c r="Q58" s="400"/>
      <c r="R58" s="446"/>
      <c r="S58" s="446"/>
      <c r="T58" s="446"/>
      <c r="U58" s="28"/>
    </row>
    <row r="59" spans="2:21" s="24" customFormat="1" ht="30" customHeight="1">
      <c r="B59" s="382"/>
      <c r="C59" s="421"/>
      <c r="D59" s="424"/>
      <c r="E59" s="394"/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94"/>
      <c r="Q59" s="399" t="s">
        <v>203</v>
      </c>
      <c r="R59" s="445">
        <v>7.5</v>
      </c>
      <c r="S59" s="445">
        <v>16</v>
      </c>
      <c r="T59" s="445">
        <f>S59/R59*100</f>
        <v>213.33333333333334</v>
      </c>
      <c r="U59" s="28"/>
    </row>
    <row r="60" spans="2:21" s="24" customFormat="1" ht="10.5" customHeight="1">
      <c r="B60" s="382"/>
      <c r="C60" s="421"/>
      <c r="D60" s="424"/>
      <c r="E60" s="394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400"/>
      <c r="R60" s="446"/>
      <c r="S60" s="446"/>
      <c r="T60" s="446"/>
      <c r="U60" s="28"/>
    </row>
    <row r="61" spans="2:21" s="24" customFormat="1" ht="90" customHeight="1">
      <c r="B61" s="382"/>
      <c r="C61" s="421"/>
      <c r="D61" s="42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492" t="s">
        <v>204</v>
      </c>
      <c r="R61" s="445">
        <v>100</v>
      </c>
      <c r="S61" s="445">
        <v>101.5</v>
      </c>
      <c r="T61" s="445">
        <f>S61/R61*100</f>
        <v>101.49999999999999</v>
      </c>
      <c r="U61" s="28"/>
    </row>
    <row r="62" spans="2:21" s="24" customFormat="1" ht="30" customHeight="1">
      <c r="B62" s="382"/>
      <c r="C62" s="421"/>
      <c r="D62" s="424"/>
      <c r="E62" s="394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492"/>
      <c r="R62" s="446"/>
      <c r="S62" s="446"/>
      <c r="T62" s="446"/>
      <c r="U62" s="28"/>
    </row>
    <row r="63" spans="2:21" s="24" customFormat="1" ht="141.75" customHeight="1">
      <c r="B63" s="382"/>
      <c r="C63" s="421"/>
      <c r="D63" s="424"/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405" t="s">
        <v>205</v>
      </c>
      <c r="R63" s="445">
        <v>50</v>
      </c>
      <c r="S63" s="445">
        <v>50</v>
      </c>
      <c r="T63" s="445">
        <f>S63/R63*100</f>
        <v>100</v>
      </c>
      <c r="U63" s="28"/>
    </row>
    <row r="64" spans="2:21" s="24" customFormat="1" ht="21" customHeight="1">
      <c r="B64" s="382"/>
      <c r="C64" s="421"/>
      <c r="D64" s="42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543"/>
      <c r="R64" s="525"/>
      <c r="S64" s="525"/>
      <c r="T64" s="525"/>
      <c r="U64" s="28"/>
    </row>
    <row r="65" spans="2:21" s="24" customFormat="1" ht="15.75" customHeight="1" hidden="1">
      <c r="B65" s="382"/>
      <c r="C65" s="421"/>
      <c r="D65" s="424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543"/>
      <c r="R65" s="525"/>
      <c r="S65" s="525"/>
      <c r="T65" s="525"/>
      <c r="U65" s="28"/>
    </row>
    <row r="66" spans="2:21" s="24" customFormat="1" ht="7.5" customHeight="1" hidden="1">
      <c r="B66" s="383"/>
      <c r="C66" s="421"/>
      <c r="D66" s="424"/>
      <c r="E66" s="394"/>
      <c r="F66" s="394"/>
      <c r="G66" s="394"/>
      <c r="H66" s="394"/>
      <c r="I66" s="394"/>
      <c r="J66" s="394"/>
      <c r="K66" s="394"/>
      <c r="L66" s="394"/>
      <c r="M66" s="394"/>
      <c r="N66" s="394"/>
      <c r="O66" s="394"/>
      <c r="P66" s="394"/>
      <c r="Q66" s="543"/>
      <c r="R66" s="525"/>
      <c r="S66" s="525"/>
      <c r="T66" s="525"/>
      <c r="U66" s="28"/>
    </row>
    <row r="67" spans="2:21" s="24" customFormat="1" ht="33.75" customHeight="1" hidden="1">
      <c r="B67" s="259"/>
      <c r="C67" s="421"/>
      <c r="D67" s="424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543"/>
      <c r="R67" s="525"/>
      <c r="S67" s="525"/>
      <c r="T67" s="525"/>
      <c r="U67" s="28"/>
    </row>
    <row r="68" spans="2:21" s="24" customFormat="1" ht="22.5" customHeight="1" hidden="1">
      <c r="B68" s="259"/>
      <c r="C68" s="422"/>
      <c r="D68" s="42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406"/>
      <c r="R68" s="446"/>
      <c r="S68" s="446"/>
      <c r="T68" s="446"/>
      <c r="U68" s="28"/>
    </row>
    <row r="69" spans="2:21" s="24" customFormat="1" ht="35.25" customHeight="1">
      <c r="B69" s="528"/>
      <c r="C69" s="237" t="s">
        <v>42</v>
      </c>
      <c r="D69" s="223" t="s">
        <v>31</v>
      </c>
      <c r="E69" s="242">
        <v>73905.17</v>
      </c>
      <c r="F69" s="242">
        <v>72290.12</v>
      </c>
      <c r="G69" s="242">
        <v>249.55</v>
      </c>
      <c r="H69" s="242">
        <v>249.55</v>
      </c>
      <c r="I69" s="242">
        <v>40.62</v>
      </c>
      <c r="J69" s="242">
        <v>40.62</v>
      </c>
      <c r="K69" s="242">
        <v>73615</v>
      </c>
      <c r="L69" s="242">
        <v>71999.95</v>
      </c>
      <c r="M69" s="242">
        <f>SUM(M70:M77)</f>
        <v>0</v>
      </c>
      <c r="N69" s="242">
        <f>SUM(N70:N77)</f>
        <v>0</v>
      </c>
      <c r="O69" s="242">
        <v>100</v>
      </c>
      <c r="P69" s="242">
        <f>F69/E69*100</f>
        <v>97.81469956702622</v>
      </c>
      <c r="Q69" s="91"/>
      <c r="R69" s="52"/>
      <c r="S69" s="52"/>
      <c r="T69" s="52"/>
      <c r="U69" s="28"/>
    </row>
    <row r="70" spans="2:21" s="24" customFormat="1" ht="63">
      <c r="B70" s="529"/>
      <c r="C70" s="372" t="s">
        <v>264</v>
      </c>
      <c r="D70" s="378"/>
      <c r="E70" s="364">
        <v>39273.17</v>
      </c>
      <c r="F70" s="364">
        <v>38347.58</v>
      </c>
      <c r="G70" s="373">
        <v>249.55</v>
      </c>
      <c r="H70" s="373">
        <v>249.55</v>
      </c>
      <c r="I70" s="373">
        <v>40.62</v>
      </c>
      <c r="J70" s="373">
        <v>40.62</v>
      </c>
      <c r="K70" s="373">
        <v>38983</v>
      </c>
      <c r="L70" s="373">
        <v>38057.41</v>
      </c>
      <c r="M70" s="373">
        <v>0</v>
      </c>
      <c r="N70" s="373">
        <v>0</v>
      </c>
      <c r="O70" s="373">
        <v>100</v>
      </c>
      <c r="P70" s="373">
        <f>F70/E70*100</f>
        <v>97.64320017966465</v>
      </c>
      <c r="Q70" s="238" t="s">
        <v>206</v>
      </c>
      <c r="R70" s="75"/>
      <c r="S70" s="75"/>
      <c r="T70" s="75"/>
      <c r="U70" s="28"/>
    </row>
    <row r="71" spans="2:21" s="24" customFormat="1" ht="31.5">
      <c r="B71" s="529"/>
      <c r="C71" s="372"/>
      <c r="D71" s="379"/>
      <c r="E71" s="365"/>
      <c r="F71" s="365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238" t="s">
        <v>207</v>
      </c>
      <c r="R71" s="75">
        <v>85.7</v>
      </c>
      <c r="S71" s="75">
        <v>85.7</v>
      </c>
      <c r="T71" s="75">
        <f aca="true" t="shared" si="13" ref="T71:T78">S71/R71*100</f>
        <v>100</v>
      </c>
      <c r="U71" s="28"/>
    </row>
    <row r="72" spans="2:21" s="24" customFormat="1" ht="15.75">
      <c r="B72" s="529"/>
      <c r="C72" s="372"/>
      <c r="D72" s="379"/>
      <c r="E72" s="365"/>
      <c r="F72" s="365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238" t="s">
        <v>208</v>
      </c>
      <c r="R72" s="75">
        <v>100</v>
      </c>
      <c r="S72" s="75">
        <v>109.3</v>
      </c>
      <c r="T72" s="75">
        <f t="shared" si="13"/>
        <v>109.3</v>
      </c>
      <c r="U72" s="28"/>
    </row>
    <row r="73" spans="2:21" s="24" customFormat="1" ht="15.75">
      <c r="B73" s="529"/>
      <c r="C73" s="372"/>
      <c r="D73" s="379"/>
      <c r="E73" s="365"/>
      <c r="F73" s="365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238" t="s">
        <v>209</v>
      </c>
      <c r="R73" s="75">
        <v>100</v>
      </c>
      <c r="S73" s="75">
        <v>100</v>
      </c>
      <c r="T73" s="75">
        <f t="shared" si="13"/>
        <v>100</v>
      </c>
      <c r="U73" s="28"/>
    </row>
    <row r="74" spans="2:21" s="24" customFormat="1" ht="49.5" customHeight="1">
      <c r="B74" s="529"/>
      <c r="C74" s="236"/>
      <c r="D74" s="86"/>
      <c r="E74" s="131"/>
      <c r="F74" s="131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200" t="s">
        <v>210</v>
      </c>
      <c r="R74" s="75">
        <v>336120</v>
      </c>
      <c r="S74" s="75">
        <v>521000</v>
      </c>
      <c r="T74" s="75">
        <f t="shared" si="13"/>
        <v>155.0041651791027</v>
      </c>
      <c r="U74" s="28"/>
    </row>
    <row r="75" spans="2:21" s="24" customFormat="1" ht="49.5" customHeight="1">
      <c r="B75" s="529"/>
      <c r="C75" s="229" t="s">
        <v>294</v>
      </c>
      <c r="D75" s="224"/>
      <c r="E75" s="222">
        <v>0</v>
      </c>
      <c r="F75" s="222">
        <v>0</v>
      </c>
      <c r="G75" s="230">
        <v>0</v>
      </c>
      <c r="H75" s="230">
        <v>0</v>
      </c>
      <c r="I75" s="230">
        <v>0</v>
      </c>
      <c r="J75" s="230">
        <v>0</v>
      </c>
      <c r="K75" s="230">
        <v>0</v>
      </c>
      <c r="L75" s="230">
        <v>0</v>
      </c>
      <c r="M75" s="230">
        <v>0</v>
      </c>
      <c r="N75" s="235">
        <v>0</v>
      </c>
      <c r="O75" s="230">
        <v>100</v>
      </c>
      <c r="P75" s="230" t="e">
        <f>F75/E75*100</f>
        <v>#DIV/0!</v>
      </c>
      <c r="Q75" s="200" t="s">
        <v>295</v>
      </c>
      <c r="R75" s="75">
        <v>0</v>
      </c>
      <c r="S75" s="75">
        <v>0</v>
      </c>
      <c r="T75" s="75" t="e">
        <f t="shared" si="13"/>
        <v>#DIV/0!</v>
      </c>
      <c r="U75" s="28"/>
    </row>
    <row r="76" spans="2:21" s="24" customFormat="1" ht="59.25" customHeight="1">
      <c r="B76" s="529"/>
      <c r="C76" s="229" t="s">
        <v>263</v>
      </c>
      <c r="D76" s="224"/>
      <c r="E76" s="222">
        <f>G76+I76+K76+M76</f>
        <v>0</v>
      </c>
      <c r="F76" s="222">
        <f>H76+J76+L76+N76</f>
        <v>0</v>
      </c>
      <c r="G76" s="230">
        <v>0</v>
      </c>
      <c r="H76" s="230">
        <v>0</v>
      </c>
      <c r="I76" s="230">
        <v>0</v>
      </c>
      <c r="J76" s="230">
        <v>0</v>
      </c>
      <c r="K76" s="230">
        <v>0</v>
      </c>
      <c r="L76" s="230">
        <v>0</v>
      </c>
      <c r="M76" s="222">
        <v>0</v>
      </c>
      <c r="N76" s="138">
        <v>0</v>
      </c>
      <c r="O76" s="230">
        <v>100</v>
      </c>
      <c r="P76" s="230" t="e">
        <f>F76/E76*100</f>
        <v>#DIV/0!</v>
      </c>
      <c r="Q76" s="200" t="s">
        <v>309</v>
      </c>
      <c r="R76" s="75">
        <v>0</v>
      </c>
      <c r="S76" s="75">
        <v>0</v>
      </c>
      <c r="T76" s="75" t="e">
        <f t="shared" si="13"/>
        <v>#DIV/0!</v>
      </c>
      <c r="U76" s="28"/>
    </row>
    <row r="77" spans="2:21" s="24" customFormat="1" ht="123.75" customHeight="1">
      <c r="B77" s="529"/>
      <c r="C77" s="237" t="s">
        <v>262</v>
      </c>
      <c r="D77" s="135"/>
      <c r="E77" s="242">
        <v>34632</v>
      </c>
      <c r="F77" s="242">
        <v>33942.54</v>
      </c>
      <c r="G77" s="233">
        <v>0</v>
      </c>
      <c r="H77" s="233">
        <v>0</v>
      </c>
      <c r="I77" s="233">
        <v>0</v>
      </c>
      <c r="J77" s="233">
        <v>0</v>
      </c>
      <c r="K77" s="233">
        <v>34632</v>
      </c>
      <c r="L77" s="233">
        <v>33942.54</v>
      </c>
      <c r="M77" s="233">
        <v>0</v>
      </c>
      <c r="N77" s="136">
        <v>0</v>
      </c>
      <c r="O77" s="137">
        <v>100</v>
      </c>
      <c r="P77" s="233">
        <f>F77/E77*100</f>
        <v>98.00918225918225</v>
      </c>
      <c r="Q77" s="141" t="s">
        <v>211</v>
      </c>
      <c r="R77" s="226">
        <v>36.5</v>
      </c>
      <c r="S77" s="226">
        <v>36.5</v>
      </c>
      <c r="T77" s="226">
        <f t="shared" si="13"/>
        <v>100</v>
      </c>
      <c r="U77" s="28"/>
    </row>
    <row r="78" spans="2:21" s="24" customFormat="1" ht="4.5" customHeight="1">
      <c r="B78" s="529"/>
      <c r="C78" s="531"/>
      <c r="D78" s="534"/>
      <c r="E78" s="537"/>
      <c r="F78" s="537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0" t="s">
        <v>212</v>
      </c>
      <c r="R78" s="386">
        <v>196.1</v>
      </c>
      <c r="S78" s="386">
        <v>451</v>
      </c>
      <c r="T78" s="386">
        <f t="shared" si="13"/>
        <v>229.9847016828149</v>
      </c>
      <c r="U78" s="28"/>
    </row>
    <row r="79" spans="2:21" s="24" customFormat="1" ht="24" customHeight="1" hidden="1">
      <c r="B79" s="529"/>
      <c r="C79" s="532"/>
      <c r="D79" s="535"/>
      <c r="E79" s="538"/>
      <c r="F79" s="538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91"/>
      <c r="R79" s="466"/>
      <c r="S79" s="466"/>
      <c r="T79" s="466"/>
      <c r="U79" s="28"/>
    </row>
    <row r="80" spans="2:21" s="24" customFormat="1" ht="27.75" customHeight="1">
      <c r="B80" s="529"/>
      <c r="C80" s="533"/>
      <c r="D80" s="536"/>
      <c r="E80" s="539"/>
      <c r="F80" s="539"/>
      <c r="G80" s="456"/>
      <c r="H80" s="456"/>
      <c r="I80" s="456"/>
      <c r="J80" s="456"/>
      <c r="K80" s="456"/>
      <c r="L80" s="456"/>
      <c r="M80" s="456"/>
      <c r="N80" s="456"/>
      <c r="O80" s="456"/>
      <c r="P80" s="456"/>
      <c r="Q80" s="451"/>
      <c r="R80" s="387"/>
      <c r="S80" s="387"/>
      <c r="T80" s="387"/>
      <c r="U80" s="28"/>
    </row>
    <row r="81" spans="2:21" s="24" customFormat="1" ht="29.25" customHeight="1">
      <c r="B81" s="529"/>
      <c r="C81" s="237" t="s">
        <v>43</v>
      </c>
      <c r="D81" s="223" t="s">
        <v>31</v>
      </c>
      <c r="E81" s="242">
        <v>72582</v>
      </c>
      <c r="F81" s="242">
        <v>70971.38</v>
      </c>
      <c r="G81" s="242">
        <f>G82+G84</f>
        <v>0</v>
      </c>
      <c r="H81" s="242">
        <f aca="true" t="shared" si="14" ref="H81:N81">H82+H84</f>
        <v>0</v>
      </c>
      <c r="I81" s="242">
        <v>200</v>
      </c>
      <c r="J81" s="242">
        <v>200</v>
      </c>
      <c r="K81" s="242">
        <v>72382</v>
      </c>
      <c r="L81" s="242">
        <v>70771.38</v>
      </c>
      <c r="M81" s="242">
        <f t="shared" si="14"/>
        <v>0</v>
      </c>
      <c r="N81" s="242">
        <f t="shared" si="14"/>
        <v>0</v>
      </c>
      <c r="O81" s="242">
        <v>100</v>
      </c>
      <c r="P81" s="242">
        <f>F81/E81*100</f>
        <v>97.78096497754265</v>
      </c>
      <c r="Q81" s="91"/>
      <c r="R81" s="52"/>
      <c r="S81" s="52"/>
      <c r="T81" s="52"/>
      <c r="U81" s="28"/>
    </row>
    <row r="82" spans="2:21" s="24" customFormat="1" ht="9" customHeight="1">
      <c r="B82" s="529"/>
      <c r="C82" s="540" t="s">
        <v>261</v>
      </c>
      <c r="D82" s="541"/>
      <c r="E82" s="542">
        <v>72582</v>
      </c>
      <c r="F82" s="542">
        <v>70971.38</v>
      </c>
      <c r="G82" s="459">
        <v>0</v>
      </c>
      <c r="H82" s="459">
        <v>0</v>
      </c>
      <c r="I82" s="459">
        <v>200</v>
      </c>
      <c r="J82" s="459">
        <v>200</v>
      </c>
      <c r="K82" s="459">
        <v>72382</v>
      </c>
      <c r="L82" s="459">
        <v>70771.38</v>
      </c>
      <c r="M82" s="459">
        <v>0</v>
      </c>
      <c r="N82" s="459">
        <v>0</v>
      </c>
      <c r="O82" s="459">
        <v>100</v>
      </c>
      <c r="P82" s="459">
        <f>F82/E82*100</f>
        <v>97.78096497754265</v>
      </c>
      <c r="Q82" s="396" t="s">
        <v>213</v>
      </c>
      <c r="R82" s="386">
        <v>11.4</v>
      </c>
      <c r="S82" s="386">
        <v>11.4</v>
      </c>
      <c r="T82" s="386">
        <f>S82/R82*100</f>
        <v>100</v>
      </c>
      <c r="U82" s="28"/>
    </row>
    <row r="83" spans="2:21" s="24" customFormat="1" ht="117" customHeight="1">
      <c r="B83" s="529"/>
      <c r="C83" s="540"/>
      <c r="D83" s="541"/>
      <c r="E83" s="542"/>
      <c r="F83" s="542"/>
      <c r="G83" s="459"/>
      <c r="H83" s="459"/>
      <c r="I83" s="459"/>
      <c r="J83" s="459"/>
      <c r="K83" s="459"/>
      <c r="L83" s="459"/>
      <c r="M83" s="459"/>
      <c r="N83" s="459"/>
      <c r="O83" s="459"/>
      <c r="P83" s="459"/>
      <c r="Q83" s="397"/>
      <c r="R83" s="387"/>
      <c r="S83" s="387"/>
      <c r="T83" s="387"/>
      <c r="U83" s="28"/>
    </row>
    <row r="84" spans="2:21" s="169" customFormat="1" ht="96" customHeight="1">
      <c r="B84" s="529"/>
      <c r="C84" s="177" t="s">
        <v>253</v>
      </c>
      <c r="D84" s="77"/>
      <c r="E84" s="198">
        <f>G84+I84+K84+M84</f>
        <v>0</v>
      </c>
      <c r="F84" s="198">
        <f>H84+J84+L84+N84</f>
        <v>0</v>
      </c>
      <c r="G84" s="199">
        <v>0</v>
      </c>
      <c r="H84" s="199">
        <v>0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100</v>
      </c>
      <c r="P84" s="199" t="e">
        <f aca="true" t="shared" si="15" ref="P84:P91">F84/E84*100</f>
        <v>#DIV/0!</v>
      </c>
      <c r="Q84" s="201" t="s">
        <v>214</v>
      </c>
      <c r="R84" s="225">
        <v>66.9</v>
      </c>
      <c r="S84" s="225">
        <v>66.9</v>
      </c>
      <c r="T84" s="145">
        <f>S84/R84*100</f>
        <v>100</v>
      </c>
      <c r="U84" s="146"/>
    </row>
    <row r="85" spans="2:21" s="24" customFormat="1" ht="54" customHeight="1">
      <c r="B85" s="529"/>
      <c r="C85" s="237" t="s">
        <v>2</v>
      </c>
      <c r="D85" s="223" t="s">
        <v>31</v>
      </c>
      <c r="E85" s="242">
        <v>5266</v>
      </c>
      <c r="F85" s="242">
        <v>5205.66</v>
      </c>
      <c r="G85" s="242">
        <f aca="true" t="shared" si="16" ref="G85:N85">G86+G87+G88+G89</f>
        <v>0</v>
      </c>
      <c r="H85" s="242">
        <f t="shared" si="16"/>
        <v>0</v>
      </c>
      <c r="I85" s="242">
        <f t="shared" si="16"/>
        <v>0</v>
      </c>
      <c r="J85" s="242">
        <f t="shared" si="16"/>
        <v>0</v>
      </c>
      <c r="K85" s="242">
        <v>5266</v>
      </c>
      <c r="L85" s="242">
        <v>5205.66</v>
      </c>
      <c r="M85" s="242">
        <f t="shared" si="16"/>
        <v>0</v>
      </c>
      <c r="N85" s="242">
        <f t="shared" si="16"/>
        <v>0</v>
      </c>
      <c r="O85" s="197">
        <v>100</v>
      </c>
      <c r="P85" s="242">
        <f t="shared" si="15"/>
        <v>98.85415875427269</v>
      </c>
      <c r="Q85" s="263"/>
      <c r="R85" s="75"/>
      <c r="S85" s="75"/>
      <c r="T85" s="75"/>
      <c r="U85" s="28"/>
    </row>
    <row r="86" spans="2:21" s="169" customFormat="1" ht="100.5" customHeight="1">
      <c r="B86" s="529"/>
      <c r="C86" s="134" t="s">
        <v>252</v>
      </c>
      <c r="D86" s="149"/>
      <c r="E86" s="150">
        <f aca="true" t="shared" si="17" ref="E86:F88">G86+I86+K86+M86</f>
        <v>0</v>
      </c>
      <c r="F86" s="150">
        <f t="shared" si="17"/>
        <v>0</v>
      </c>
      <c r="G86" s="151">
        <v>0</v>
      </c>
      <c r="H86" s="151">
        <v>0</v>
      </c>
      <c r="I86" s="151">
        <v>0</v>
      </c>
      <c r="J86" s="151">
        <v>0</v>
      </c>
      <c r="K86" s="151">
        <v>0</v>
      </c>
      <c r="L86" s="151">
        <v>0</v>
      </c>
      <c r="M86" s="151"/>
      <c r="N86" s="152"/>
      <c r="O86" s="191">
        <v>100</v>
      </c>
      <c r="P86" s="151" t="e">
        <f t="shared" si="15"/>
        <v>#DIV/0!</v>
      </c>
      <c r="Q86" s="144" t="s">
        <v>215</v>
      </c>
      <c r="R86" s="145">
        <v>100</v>
      </c>
      <c r="S86" s="145">
        <v>100</v>
      </c>
      <c r="T86" s="145">
        <f>S86/R86*100</f>
        <v>100</v>
      </c>
      <c r="U86" s="146"/>
    </row>
    <row r="87" spans="2:21" s="24" customFormat="1" ht="71.25" customHeight="1">
      <c r="B87" s="529"/>
      <c r="C87" s="228" t="s">
        <v>260</v>
      </c>
      <c r="D87" s="240"/>
      <c r="E87" s="192">
        <f t="shared" si="17"/>
        <v>0</v>
      </c>
      <c r="F87" s="192">
        <f t="shared" si="17"/>
        <v>0</v>
      </c>
      <c r="G87" s="137">
        <v>0</v>
      </c>
      <c r="H87" s="137">
        <v>0</v>
      </c>
      <c r="I87" s="137">
        <v>0</v>
      </c>
      <c r="J87" s="137">
        <v>0</v>
      </c>
      <c r="K87" s="137">
        <v>0</v>
      </c>
      <c r="L87" s="137">
        <v>0</v>
      </c>
      <c r="M87" s="137">
        <v>0</v>
      </c>
      <c r="N87" s="137">
        <v>0</v>
      </c>
      <c r="O87" s="137">
        <v>100</v>
      </c>
      <c r="P87" s="233" t="e">
        <f t="shared" si="15"/>
        <v>#DIV/0!</v>
      </c>
      <c r="Q87" s="139" t="s">
        <v>216</v>
      </c>
      <c r="R87" s="202">
        <v>0</v>
      </c>
      <c r="S87" s="202">
        <v>0</v>
      </c>
      <c r="T87" s="188" t="e">
        <f>S87/R87*100</f>
        <v>#DIV/0!</v>
      </c>
      <c r="U87" s="28"/>
    </row>
    <row r="88" spans="2:21" s="169" customFormat="1" ht="40.5" customHeight="1">
      <c r="B88" s="529"/>
      <c r="C88" s="144" t="s">
        <v>259</v>
      </c>
      <c r="D88" s="144"/>
      <c r="E88" s="193">
        <f t="shared" si="17"/>
        <v>0</v>
      </c>
      <c r="F88" s="193">
        <f t="shared" si="17"/>
        <v>0</v>
      </c>
      <c r="G88" s="191">
        <v>0</v>
      </c>
      <c r="H88" s="191">
        <v>0</v>
      </c>
      <c r="I88" s="191">
        <v>0</v>
      </c>
      <c r="J88" s="191">
        <v>0</v>
      </c>
      <c r="K88" s="191">
        <v>0</v>
      </c>
      <c r="L88" s="191">
        <v>0</v>
      </c>
      <c r="M88" s="191">
        <v>0</v>
      </c>
      <c r="N88" s="191">
        <v>0</v>
      </c>
      <c r="O88" s="191">
        <v>100</v>
      </c>
      <c r="P88" s="151" t="e">
        <f t="shared" si="15"/>
        <v>#DIV/0!</v>
      </c>
      <c r="Q88" s="200" t="s">
        <v>217</v>
      </c>
      <c r="R88" s="203">
        <v>1</v>
      </c>
      <c r="S88" s="203">
        <v>1</v>
      </c>
      <c r="T88" s="203">
        <f>S88/R88*100</f>
        <v>100</v>
      </c>
      <c r="U88" s="146"/>
    </row>
    <row r="89" spans="2:21" s="169" customFormat="1" ht="110.25" customHeight="1">
      <c r="B89" s="529"/>
      <c r="C89" s="177" t="s">
        <v>251</v>
      </c>
      <c r="D89" s="77"/>
      <c r="E89" s="193">
        <v>5266</v>
      </c>
      <c r="F89" s="193">
        <v>5205.66</v>
      </c>
      <c r="G89" s="191">
        <v>0</v>
      </c>
      <c r="H89" s="191">
        <v>0</v>
      </c>
      <c r="I89" s="191">
        <v>0</v>
      </c>
      <c r="J89" s="191">
        <v>0</v>
      </c>
      <c r="K89" s="191">
        <v>5266</v>
      </c>
      <c r="L89" s="191">
        <v>5205.66</v>
      </c>
      <c r="M89" s="191">
        <v>0</v>
      </c>
      <c r="N89" s="191">
        <v>0</v>
      </c>
      <c r="O89" s="191">
        <v>100</v>
      </c>
      <c r="P89" s="151">
        <f t="shared" si="15"/>
        <v>98.85415875427269</v>
      </c>
      <c r="Q89" s="194"/>
      <c r="R89" s="195"/>
      <c r="S89" s="195"/>
      <c r="T89" s="195"/>
      <c r="U89" s="146"/>
    </row>
    <row r="90" spans="2:21" s="169" customFormat="1" ht="51" customHeight="1">
      <c r="B90" s="529"/>
      <c r="C90" s="134" t="s">
        <v>201</v>
      </c>
      <c r="D90" s="190" t="s">
        <v>31</v>
      </c>
      <c r="E90" s="150">
        <f aca="true" t="shared" si="18" ref="E90:N90">E91</f>
        <v>0</v>
      </c>
      <c r="F90" s="150">
        <f t="shared" si="18"/>
        <v>0</v>
      </c>
      <c r="G90" s="150">
        <f t="shared" si="18"/>
        <v>0</v>
      </c>
      <c r="H90" s="150">
        <f t="shared" si="18"/>
        <v>0</v>
      </c>
      <c r="I90" s="150">
        <f t="shared" si="18"/>
        <v>0</v>
      </c>
      <c r="J90" s="150">
        <f t="shared" si="18"/>
        <v>0</v>
      </c>
      <c r="K90" s="150">
        <f t="shared" si="18"/>
        <v>0</v>
      </c>
      <c r="L90" s="150">
        <f t="shared" si="18"/>
        <v>0</v>
      </c>
      <c r="M90" s="150">
        <f t="shared" si="18"/>
        <v>0</v>
      </c>
      <c r="N90" s="186">
        <f t="shared" si="18"/>
        <v>0</v>
      </c>
      <c r="O90" s="191">
        <v>100</v>
      </c>
      <c r="P90" s="151" t="e">
        <f t="shared" si="15"/>
        <v>#DIV/0!</v>
      </c>
      <c r="Q90" s="189"/>
      <c r="R90" s="160"/>
      <c r="S90" s="160"/>
      <c r="T90" s="160"/>
      <c r="U90" s="146"/>
    </row>
    <row r="91" spans="2:21" s="24" customFormat="1" ht="15" customHeight="1">
      <c r="B91" s="529"/>
      <c r="C91" s="428" t="s">
        <v>250</v>
      </c>
      <c r="D91" s="450"/>
      <c r="E91" s="364">
        <f>G91+I91+K91+M91</f>
        <v>0</v>
      </c>
      <c r="F91" s="364">
        <f>H91+J91+L91+N91</f>
        <v>0</v>
      </c>
      <c r="G91" s="373">
        <v>0</v>
      </c>
      <c r="H91" s="373">
        <v>0</v>
      </c>
      <c r="I91" s="373">
        <v>0</v>
      </c>
      <c r="J91" s="373">
        <v>0</v>
      </c>
      <c r="K91" s="373">
        <v>0</v>
      </c>
      <c r="L91" s="373">
        <v>0</v>
      </c>
      <c r="M91" s="373">
        <v>0</v>
      </c>
      <c r="N91" s="373">
        <v>0</v>
      </c>
      <c r="O91" s="373">
        <v>100</v>
      </c>
      <c r="P91" s="373" t="e">
        <f t="shared" si="15"/>
        <v>#DIV/0!</v>
      </c>
      <c r="Q91" s="388" t="s">
        <v>296</v>
      </c>
      <c r="R91" s="386">
        <v>21</v>
      </c>
      <c r="S91" s="386">
        <v>21</v>
      </c>
      <c r="T91" s="386">
        <f>S91/R91*100</f>
        <v>100</v>
      </c>
      <c r="U91" s="28"/>
    </row>
    <row r="92" spans="2:21" s="24" customFormat="1" ht="48" customHeight="1">
      <c r="B92" s="529"/>
      <c r="C92" s="430"/>
      <c r="D92" s="451"/>
      <c r="E92" s="366"/>
      <c r="F92" s="366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389"/>
      <c r="R92" s="387"/>
      <c r="S92" s="387"/>
      <c r="T92" s="387"/>
      <c r="U92" s="28"/>
    </row>
    <row r="93" spans="2:21" s="24" customFormat="1" ht="31.5">
      <c r="B93" s="529"/>
      <c r="C93" s="237" t="s">
        <v>18</v>
      </c>
      <c r="D93" s="231"/>
      <c r="E93" s="242">
        <v>1558</v>
      </c>
      <c r="F93" s="242">
        <v>1521.1</v>
      </c>
      <c r="G93" s="242">
        <f aca="true" t="shared" si="19" ref="G93:N93">G94</f>
        <v>0</v>
      </c>
      <c r="H93" s="242">
        <f t="shared" si="19"/>
        <v>0</v>
      </c>
      <c r="I93" s="242">
        <v>0</v>
      </c>
      <c r="J93" s="242">
        <v>0</v>
      </c>
      <c r="K93" s="242">
        <v>1558</v>
      </c>
      <c r="L93" s="242">
        <v>1521.1</v>
      </c>
      <c r="M93" s="242">
        <f t="shared" si="19"/>
        <v>0</v>
      </c>
      <c r="N93" s="142">
        <f t="shared" si="19"/>
        <v>0</v>
      </c>
      <c r="O93" s="137">
        <v>100</v>
      </c>
      <c r="P93" s="233">
        <f>F93/E93*100</f>
        <v>97.63157894736841</v>
      </c>
      <c r="Q93" s="265"/>
      <c r="R93" s="226"/>
      <c r="S93" s="226"/>
      <c r="T93" s="75"/>
      <c r="U93" s="28"/>
    </row>
    <row r="94" spans="2:21" s="24" customFormat="1" ht="30.75" customHeight="1">
      <c r="B94" s="529"/>
      <c r="C94" s="441" t="s">
        <v>249</v>
      </c>
      <c r="D94" s="544"/>
      <c r="E94" s="448">
        <v>1558</v>
      </c>
      <c r="F94" s="448">
        <v>1521.1</v>
      </c>
      <c r="G94" s="390">
        <v>0</v>
      </c>
      <c r="H94" s="390">
        <v>0</v>
      </c>
      <c r="I94" s="390">
        <v>0</v>
      </c>
      <c r="J94" s="390">
        <v>0</v>
      </c>
      <c r="K94" s="390">
        <v>1558</v>
      </c>
      <c r="L94" s="390">
        <v>1521.1</v>
      </c>
      <c r="M94" s="390">
        <v>0</v>
      </c>
      <c r="N94" s="390">
        <v>0</v>
      </c>
      <c r="O94" s="390">
        <v>100</v>
      </c>
      <c r="P94" s="390">
        <f>F94/E94*100</f>
        <v>97.63157894736841</v>
      </c>
      <c r="Q94" s="457" t="s">
        <v>218</v>
      </c>
      <c r="R94" s="384">
        <v>4.2</v>
      </c>
      <c r="S94" s="384">
        <v>28</v>
      </c>
      <c r="T94" s="384">
        <f>S94/R94*100</f>
        <v>666.6666666666666</v>
      </c>
      <c r="U94" s="28"/>
    </row>
    <row r="95" spans="2:21" s="24" customFormat="1" ht="30" customHeight="1">
      <c r="B95" s="530"/>
      <c r="C95" s="442"/>
      <c r="D95" s="545"/>
      <c r="E95" s="449"/>
      <c r="F95" s="449"/>
      <c r="G95" s="391"/>
      <c r="H95" s="391"/>
      <c r="I95" s="391"/>
      <c r="J95" s="391"/>
      <c r="K95" s="391"/>
      <c r="L95" s="391"/>
      <c r="M95" s="391"/>
      <c r="N95" s="391"/>
      <c r="O95" s="391"/>
      <c r="P95" s="391"/>
      <c r="Q95" s="458"/>
      <c r="R95" s="385"/>
      <c r="S95" s="385"/>
      <c r="T95" s="385"/>
      <c r="U95" s="28"/>
    </row>
    <row r="96" spans="2:21" s="24" customFormat="1" ht="71.25" customHeight="1">
      <c r="B96" s="336">
        <v>4</v>
      </c>
      <c r="C96" s="337" t="s">
        <v>70</v>
      </c>
      <c r="D96" s="338" t="s">
        <v>368</v>
      </c>
      <c r="E96" s="274">
        <v>56443.5</v>
      </c>
      <c r="F96" s="274">
        <v>54206.11</v>
      </c>
      <c r="G96" s="274">
        <f>G97+G102+G107</f>
        <v>0</v>
      </c>
      <c r="H96" s="274">
        <f>H97+H102+H107</f>
        <v>0</v>
      </c>
      <c r="I96" s="274">
        <v>2546.5</v>
      </c>
      <c r="J96" s="274">
        <v>2546.5</v>
      </c>
      <c r="K96" s="274">
        <v>53897</v>
      </c>
      <c r="L96" s="274">
        <v>51659.61</v>
      </c>
      <c r="M96" s="274">
        <f>M97+M102</f>
        <v>0</v>
      </c>
      <c r="N96" s="274">
        <f>N97+N102</f>
        <v>0</v>
      </c>
      <c r="O96" s="274">
        <v>100</v>
      </c>
      <c r="P96" s="274">
        <f>F96/E96*100</f>
        <v>96.03605375286791</v>
      </c>
      <c r="Q96" s="562" t="s">
        <v>399</v>
      </c>
      <c r="R96" s="358">
        <v>61.5</v>
      </c>
      <c r="S96" s="358">
        <v>65</v>
      </c>
      <c r="T96" s="358">
        <f>S96/R96*100</f>
        <v>105.6910569105691</v>
      </c>
      <c r="U96" s="28"/>
    </row>
    <row r="97" spans="2:21" s="24" customFormat="1" ht="57" customHeight="1">
      <c r="B97" s="417"/>
      <c r="C97" s="285" t="s">
        <v>66</v>
      </c>
      <c r="D97" s="268"/>
      <c r="E97" s="242">
        <v>56443.5</v>
      </c>
      <c r="F97" s="242">
        <v>54206.11</v>
      </c>
      <c r="G97" s="242">
        <f>G98+G100</f>
        <v>0</v>
      </c>
      <c r="H97" s="242">
        <f>H98+H100</f>
        <v>0</v>
      </c>
      <c r="I97" s="242">
        <v>2546.5</v>
      </c>
      <c r="J97" s="242">
        <v>2546.5</v>
      </c>
      <c r="K97" s="242">
        <v>53897</v>
      </c>
      <c r="L97" s="242">
        <v>51659.61</v>
      </c>
      <c r="M97" s="242">
        <f>M99+M100</f>
        <v>0</v>
      </c>
      <c r="N97" s="142">
        <f>N99+N100</f>
        <v>0</v>
      </c>
      <c r="O97" s="242">
        <v>100</v>
      </c>
      <c r="P97" s="242">
        <f>F97/E97*100</f>
        <v>96.03605375286791</v>
      </c>
      <c r="Q97" s="91"/>
      <c r="R97" s="52"/>
      <c r="S97" s="52"/>
      <c r="T97" s="52"/>
      <c r="U97" s="28"/>
    </row>
    <row r="98" spans="2:21" s="24" customFormat="1" ht="176.25" customHeight="1">
      <c r="B98" s="418"/>
      <c r="C98" s="428" t="s">
        <v>395</v>
      </c>
      <c r="D98" s="378"/>
      <c r="E98" s="364">
        <v>4366.7</v>
      </c>
      <c r="F98" s="364">
        <v>4291.58</v>
      </c>
      <c r="G98" s="373">
        <v>0</v>
      </c>
      <c r="H98" s="373">
        <v>0</v>
      </c>
      <c r="I98" s="373">
        <v>2546.5</v>
      </c>
      <c r="J98" s="373">
        <v>2546.5</v>
      </c>
      <c r="K98" s="373">
        <v>1820.2</v>
      </c>
      <c r="L98" s="373">
        <v>1745.08</v>
      </c>
      <c r="M98" s="364">
        <v>0</v>
      </c>
      <c r="N98" s="364">
        <v>0</v>
      </c>
      <c r="O98" s="373">
        <v>100</v>
      </c>
      <c r="P98" s="373">
        <f>F98/E98*100</f>
        <v>98.27970778849017</v>
      </c>
      <c r="Q98" s="139" t="s">
        <v>230</v>
      </c>
      <c r="R98" s="75">
        <v>32</v>
      </c>
      <c r="S98" s="75">
        <v>32</v>
      </c>
      <c r="T98" s="75">
        <f>S98/R98*100</f>
        <v>100</v>
      </c>
      <c r="U98" s="28"/>
    </row>
    <row r="99" spans="2:21" s="24" customFormat="1" ht="132" customHeight="1">
      <c r="B99" s="418"/>
      <c r="C99" s="430"/>
      <c r="D99" s="380"/>
      <c r="E99" s="366"/>
      <c r="F99" s="366"/>
      <c r="G99" s="447"/>
      <c r="H99" s="447"/>
      <c r="I99" s="447"/>
      <c r="J99" s="447"/>
      <c r="K99" s="447"/>
      <c r="L99" s="447"/>
      <c r="M99" s="366"/>
      <c r="N99" s="366"/>
      <c r="O99" s="447"/>
      <c r="P99" s="447"/>
      <c r="Q99" s="141" t="s">
        <v>400</v>
      </c>
      <c r="R99" s="75">
        <v>13.5</v>
      </c>
      <c r="S99" s="75">
        <v>13.5</v>
      </c>
      <c r="T99" s="75">
        <f>S99/R99*100</f>
        <v>100</v>
      </c>
      <c r="U99" s="28"/>
    </row>
    <row r="100" spans="2:21" s="169" customFormat="1" ht="96" customHeight="1">
      <c r="B100" s="418"/>
      <c r="C100" s="428" t="s">
        <v>396</v>
      </c>
      <c r="D100" s="450"/>
      <c r="E100" s="364">
        <v>52076.8</v>
      </c>
      <c r="F100" s="364">
        <v>49914.53</v>
      </c>
      <c r="G100" s="373">
        <v>0</v>
      </c>
      <c r="H100" s="373">
        <v>0</v>
      </c>
      <c r="I100" s="373">
        <v>0</v>
      </c>
      <c r="J100" s="462">
        <v>0</v>
      </c>
      <c r="K100" s="462">
        <v>52076.8</v>
      </c>
      <c r="L100" s="462">
        <v>49914.53</v>
      </c>
      <c r="M100" s="462">
        <v>0</v>
      </c>
      <c r="N100" s="526">
        <v>0</v>
      </c>
      <c r="O100" s="373">
        <v>100</v>
      </c>
      <c r="P100" s="373">
        <f>F100/E100*100</f>
        <v>95.84792076318053</v>
      </c>
      <c r="Q100" s="144" t="s">
        <v>401</v>
      </c>
      <c r="R100" s="145">
        <v>48.3</v>
      </c>
      <c r="S100" s="145">
        <v>48.3</v>
      </c>
      <c r="T100" s="145">
        <f>S100/R100*100</f>
        <v>100</v>
      </c>
      <c r="U100" s="146"/>
    </row>
    <row r="101" spans="2:21" s="169" customFormat="1" ht="174.75" customHeight="1">
      <c r="B101" s="418"/>
      <c r="C101" s="546"/>
      <c r="D101" s="451"/>
      <c r="E101" s="366"/>
      <c r="F101" s="366"/>
      <c r="G101" s="447"/>
      <c r="H101" s="447"/>
      <c r="I101" s="447"/>
      <c r="J101" s="462"/>
      <c r="K101" s="462"/>
      <c r="L101" s="462"/>
      <c r="M101" s="462"/>
      <c r="N101" s="527"/>
      <c r="O101" s="447"/>
      <c r="P101" s="447"/>
      <c r="Q101" s="177" t="s">
        <v>402</v>
      </c>
      <c r="R101" s="145">
        <v>15.5</v>
      </c>
      <c r="S101" s="145">
        <v>15.5</v>
      </c>
      <c r="T101" s="145">
        <f>S101/R101*100</f>
        <v>100</v>
      </c>
      <c r="U101" s="146"/>
    </row>
    <row r="102" spans="2:21" s="24" customFormat="1" ht="71.25" customHeight="1">
      <c r="B102" s="418"/>
      <c r="C102" s="285" t="s">
        <v>50</v>
      </c>
      <c r="D102" s="268"/>
      <c r="E102" s="242">
        <v>0</v>
      </c>
      <c r="F102" s="242">
        <v>0</v>
      </c>
      <c r="G102" s="242">
        <v>0</v>
      </c>
      <c r="H102" s="242">
        <f aca="true" t="shared" si="20" ref="H102:N102">H103+H107</f>
        <v>0</v>
      </c>
      <c r="I102" s="242">
        <v>0</v>
      </c>
      <c r="J102" s="242">
        <v>0</v>
      </c>
      <c r="K102" s="242">
        <v>0</v>
      </c>
      <c r="L102" s="242">
        <v>0</v>
      </c>
      <c r="M102" s="242">
        <f t="shared" si="20"/>
        <v>0</v>
      </c>
      <c r="N102" s="242">
        <f t="shared" si="20"/>
        <v>0</v>
      </c>
      <c r="O102" s="242">
        <v>100</v>
      </c>
      <c r="P102" s="242" t="e">
        <f>F102/E102*100</f>
        <v>#DIV/0!</v>
      </c>
      <c r="Q102" s="93"/>
      <c r="R102" s="52"/>
      <c r="S102" s="52"/>
      <c r="T102" s="52"/>
      <c r="U102" s="28"/>
    </row>
    <row r="103" spans="2:21" s="24" customFormat="1" ht="67.5" customHeight="1">
      <c r="B103" s="418"/>
      <c r="C103" s="560" t="s">
        <v>397</v>
      </c>
      <c r="D103" s="450"/>
      <c r="E103" s="364">
        <v>0</v>
      </c>
      <c r="F103" s="364">
        <v>0</v>
      </c>
      <c r="G103" s="373">
        <v>0</v>
      </c>
      <c r="H103" s="373">
        <v>0</v>
      </c>
      <c r="I103" s="373">
        <v>0</v>
      </c>
      <c r="J103" s="462">
        <v>0</v>
      </c>
      <c r="K103" s="462">
        <v>0</v>
      </c>
      <c r="L103" s="462">
        <v>0</v>
      </c>
      <c r="M103" s="462">
        <v>0</v>
      </c>
      <c r="N103" s="526">
        <v>0</v>
      </c>
      <c r="O103" s="373">
        <v>100</v>
      </c>
      <c r="P103" s="364" t="e">
        <f>F103/E103*100</f>
        <v>#DIV/0!</v>
      </c>
      <c r="Q103" s="563" t="s">
        <v>403</v>
      </c>
      <c r="R103" s="75">
        <v>35</v>
      </c>
      <c r="S103" s="75">
        <v>33</v>
      </c>
      <c r="T103" s="75">
        <f aca="true" t="shared" si="21" ref="T103:T118">S103/R103*100</f>
        <v>94.28571428571428</v>
      </c>
      <c r="U103" s="28"/>
    </row>
    <row r="104" spans="2:21" s="24" customFormat="1" ht="86.25" customHeight="1">
      <c r="B104" s="418"/>
      <c r="C104" s="561"/>
      <c r="D104" s="491"/>
      <c r="E104" s="365"/>
      <c r="F104" s="365"/>
      <c r="G104" s="374"/>
      <c r="H104" s="374"/>
      <c r="I104" s="374"/>
      <c r="J104" s="462"/>
      <c r="K104" s="462"/>
      <c r="L104" s="462"/>
      <c r="M104" s="462"/>
      <c r="N104" s="547"/>
      <c r="O104" s="374"/>
      <c r="P104" s="365"/>
      <c r="Q104" s="563" t="s">
        <v>404</v>
      </c>
      <c r="R104" s="75">
        <v>13.4</v>
      </c>
      <c r="S104" s="75">
        <v>13.4</v>
      </c>
      <c r="T104" s="75">
        <f t="shared" si="21"/>
        <v>100</v>
      </c>
      <c r="U104" s="28"/>
    </row>
    <row r="105" spans="2:21" s="24" customFormat="1" ht="38.25" customHeight="1">
      <c r="B105" s="418"/>
      <c r="C105" s="561"/>
      <c r="D105" s="491"/>
      <c r="E105" s="365"/>
      <c r="F105" s="365"/>
      <c r="G105" s="374"/>
      <c r="H105" s="374"/>
      <c r="I105" s="374"/>
      <c r="J105" s="462"/>
      <c r="K105" s="462"/>
      <c r="L105" s="462"/>
      <c r="M105" s="462"/>
      <c r="N105" s="547"/>
      <c r="O105" s="374"/>
      <c r="P105" s="365"/>
      <c r="Q105" s="564" t="s">
        <v>405</v>
      </c>
      <c r="R105" s="386">
        <v>48.3</v>
      </c>
      <c r="S105" s="386">
        <v>48.3</v>
      </c>
      <c r="T105" s="386">
        <f t="shared" si="21"/>
        <v>100</v>
      </c>
      <c r="U105" s="28"/>
    </row>
    <row r="106" spans="2:21" s="24" customFormat="1" ht="38.25" customHeight="1">
      <c r="B106" s="418"/>
      <c r="C106" s="546"/>
      <c r="D106" s="451"/>
      <c r="E106" s="366"/>
      <c r="F106" s="366"/>
      <c r="G106" s="447"/>
      <c r="H106" s="447"/>
      <c r="I106" s="447"/>
      <c r="J106" s="462"/>
      <c r="K106" s="462"/>
      <c r="L106" s="462"/>
      <c r="M106" s="462"/>
      <c r="N106" s="527"/>
      <c r="O106" s="447"/>
      <c r="P106" s="366"/>
      <c r="Q106" s="564"/>
      <c r="R106" s="387"/>
      <c r="S106" s="387"/>
      <c r="T106" s="387"/>
      <c r="U106" s="28"/>
    </row>
    <row r="107" spans="2:21" s="24" customFormat="1" ht="77.25" customHeight="1">
      <c r="B107" s="418"/>
      <c r="C107" s="428" t="s">
        <v>398</v>
      </c>
      <c r="D107" s="450"/>
      <c r="E107" s="364">
        <v>0</v>
      </c>
      <c r="F107" s="364">
        <v>0</v>
      </c>
      <c r="G107" s="373">
        <v>0</v>
      </c>
      <c r="H107" s="373">
        <v>0</v>
      </c>
      <c r="I107" s="373">
        <v>0</v>
      </c>
      <c r="J107" s="373">
        <v>0</v>
      </c>
      <c r="K107" s="373">
        <v>0</v>
      </c>
      <c r="L107" s="373">
        <v>0</v>
      </c>
      <c r="M107" s="373">
        <v>0</v>
      </c>
      <c r="N107" s="373">
        <v>0</v>
      </c>
      <c r="O107" s="364">
        <v>100</v>
      </c>
      <c r="P107" s="364" t="e">
        <f>F107/E107*100</f>
        <v>#DIV/0!</v>
      </c>
      <c r="Q107" s="139" t="s">
        <v>406</v>
      </c>
      <c r="R107" s="356">
        <v>88</v>
      </c>
      <c r="S107" s="356">
        <v>88</v>
      </c>
      <c r="T107" s="188">
        <f t="shared" si="21"/>
        <v>100</v>
      </c>
      <c r="U107" s="28"/>
    </row>
    <row r="108" spans="2:21" s="169" customFormat="1" ht="187.5" customHeight="1">
      <c r="B108" s="418"/>
      <c r="C108" s="430"/>
      <c r="D108" s="451"/>
      <c r="E108" s="366"/>
      <c r="F108" s="366"/>
      <c r="G108" s="447"/>
      <c r="H108" s="447"/>
      <c r="I108" s="447"/>
      <c r="J108" s="447"/>
      <c r="K108" s="447"/>
      <c r="L108" s="447"/>
      <c r="M108" s="447"/>
      <c r="N108" s="447"/>
      <c r="O108" s="366"/>
      <c r="P108" s="366"/>
      <c r="Q108" s="144" t="s">
        <v>407</v>
      </c>
      <c r="R108" s="145">
        <v>8</v>
      </c>
      <c r="S108" s="145">
        <v>7</v>
      </c>
      <c r="T108" s="565">
        <f t="shared" si="21"/>
        <v>87.5</v>
      </c>
      <c r="U108" s="146"/>
    </row>
    <row r="109" spans="2:21" s="24" customFormat="1" ht="1.5" customHeight="1">
      <c r="B109" s="419"/>
      <c r="C109" s="86"/>
      <c r="D109" s="87"/>
      <c r="E109" s="84"/>
      <c r="F109" s="84"/>
      <c r="G109" s="49"/>
      <c r="H109" s="49"/>
      <c r="I109" s="49"/>
      <c r="J109" s="49"/>
      <c r="K109" s="232"/>
      <c r="L109" s="49"/>
      <c r="M109" s="49"/>
      <c r="N109" s="67"/>
      <c r="O109" s="49"/>
      <c r="P109" s="49"/>
      <c r="Q109" s="91"/>
      <c r="R109" s="52"/>
      <c r="S109" s="65"/>
      <c r="T109" s="65"/>
      <c r="U109" s="28"/>
    </row>
    <row r="110" spans="2:21" s="24" customFormat="1" ht="94.5" customHeight="1" thickBot="1">
      <c r="B110" s="367">
        <v>5</v>
      </c>
      <c r="C110" s="381" t="s">
        <v>71</v>
      </c>
      <c r="D110" s="375" t="s">
        <v>301</v>
      </c>
      <c r="E110" s="369">
        <v>27820</v>
      </c>
      <c r="F110" s="369">
        <v>18033.03</v>
      </c>
      <c r="G110" s="369">
        <f aca="true" t="shared" si="22" ref="G110:O110">G115</f>
        <v>0</v>
      </c>
      <c r="H110" s="369">
        <f t="shared" si="22"/>
        <v>0</v>
      </c>
      <c r="I110" s="369">
        <v>0</v>
      </c>
      <c r="J110" s="369">
        <v>0</v>
      </c>
      <c r="K110" s="370">
        <v>27820</v>
      </c>
      <c r="L110" s="369">
        <v>18033.03</v>
      </c>
      <c r="M110" s="369">
        <f t="shared" si="22"/>
        <v>0</v>
      </c>
      <c r="N110" s="369">
        <f t="shared" si="22"/>
        <v>0</v>
      </c>
      <c r="O110" s="369">
        <f t="shared" si="22"/>
        <v>100</v>
      </c>
      <c r="P110" s="369">
        <v>64.82</v>
      </c>
      <c r="Q110" s="290" t="s">
        <v>106</v>
      </c>
      <c r="R110" s="291">
        <v>8500</v>
      </c>
      <c r="S110" s="291">
        <v>9539</v>
      </c>
      <c r="T110" s="255">
        <f t="shared" si="21"/>
        <v>112.2235294117647</v>
      </c>
      <c r="U110" s="28"/>
    </row>
    <row r="111" spans="2:21" s="24" customFormat="1" ht="61.5" customHeight="1" thickBot="1">
      <c r="B111" s="368"/>
      <c r="C111" s="382"/>
      <c r="D111" s="376"/>
      <c r="E111" s="370"/>
      <c r="F111" s="370"/>
      <c r="G111" s="370"/>
      <c r="H111" s="370"/>
      <c r="I111" s="370"/>
      <c r="J111" s="370"/>
      <c r="K111" s="370"/>
      <c r="L111" s="370"/>
      <c r="M111" s="370"/>
      <c r="N111" s="370"/>
      <c r="O111" s="370"/>
      <c r="P111" s="370"/>
      <c r="Q111" s="290" t="s">
        <v>107</v>
      </c>
      <c r="R111" s="291">
        <v>167</v>
      </c>
      <c r="S111" s="291">
        <v>167.26</v>
      </c>
      <c r="T111" s="255">
        <f t="shared" si="21"/>
        <v>100.15568862275448</v>
      </c>
      <c r="U111" s="28"/>
    </row>
    <row r="112" spans="2:21" s="24" customFormat="1" ht="1.5" customHeight="1">
      <c r="B112" s="368"/>
      <c r="C112" s="382"/>
      <c r="D112" s="376"/>
      <c r="E112" s="370"/>
      <c r="F112" s="370"/>
      <c r="G112" s="370"/>
      <c r="H112" s="370"/>
      <c r="I112" s="370"/>
      <c r="J112" s="370"/>
      <c r="K112" s="370"/>
      <c r="L112" s="370"/>
      <c r="M112" s="370"/>
      <c r="N112" s="370"/>
      <c r="O112" s="370"/>
      <c r="P112" s="370"/>
      <c r="Q112" s="261"/>
      <c r="R112" s="262"/>
      <c r="S112" s="262"/>
      <c r="T112" s="255" t="e">
        <f t="shared" si="21"/>
        <v>#DIV/0!</v>
      </c>
      <c r="U112" s="28"/>
    </row>
    <row r="113" spans="2:21" s="24" customFormat="1" ht="75.75" customHeight="1" hidden="1">
      <c r="B113" s="368"/>
      <c r="C113" s="382"/>
      <c r="D113" s="376"/>
      <c r="E113" s="370"/>
      <c r="F113" s="370"/>
      <c r="G113" s="370"/>
      <c r="H113" s="370"/>
      <c r="I113" s="370"/>
      <c r="J113" s="370"/>
      <c r="K113" s="370"/>
      <c r="L113" s="370"/>
      <c r="M113" s="370"/>
      <c r="N113" s="370"/>
      <c r="O113" s="370"/>
      <c r="P113" s="370"/>
      <c r="Q113" s="261"/>
      <c r="R113" s="262"/>
      <c r="S113" s="262"/>
      <c r="T113" s="255" t="e">
        <f t="shared" si="21"/>
        <v>#DIV/0!</v>
      </c>
      <c r="U113" s="28"/>
    </row>
    <row r="114" spans="2:21" s="24" customFormat="1" ht="134.25" customHeight="1">
      <c r="B114" s="368"/>
      <c r="C114" s="383"/>
      <c r="D114" s="377"/>
      <c r="E114" s="371"/>
      <c r="F114" s="371"/>
      <c r="G114" s="371"/>
      <c r="H114" s="371"/>
      <c r="I114" s="371"/>
      <c r="J114" s="371"/>
      <c r="K114" s="371"/>
      <c r="L114" s="371"/>
      <c r="M114" s="371"/>
      <c r="N114" s="371"/>
      <c r="O114" s="371"/>
      <c r="P114" s="371"/>
      <c r="Q114" s="292" t="s">
        <v>291</v>
      </c>
      <c r="R114" s="291">
        <v>563</v>
      </c>
      <c r="S114" s="291">
        <v>563</v>
      </c>
      <c r="T114" s="255">
        <f t="shared" si="21"/>
        <v>100</v>
      </c>
      <c r="U114" s="28"/>
    </row>
    <row r="115" spans="2:21" s="24" customFormat="1" ht="75.75" customHeight="1" thickBot="1">
      <c r="B115" s="58"/>
      <c r="C115" s="378" t="s">
        <v>51</v>
      </c>
      <c r="D115" s="378"/>
      <c r="E115" s="364">
        <v>27820</v>
      </c>
      <c r="F115" s="364">
        <v>18033</v>
      </c>
      <c r="G115" s="364">
        <f>G118+G125+G134+G136+G141+G144+G146+G152+G153</f>
        <v>0</v>
      </c>
      <c r="H115" s="364">
        <f aca="true" t="shared" si="23" ref="H115:N115">H118+H125+H134+H136+H141+H144+H146+H152+H153</f>
        <v>0</v>
      </c>
      <c r="I115" s="364">
        <v>0</v>
      </c>
      <c r="J115" s="364">
        <v>0</v>
      </c>
      <c r="K115" s="364">
        <v>27820</v>
      </c>
      <c r="L115" s="364">
        <v>18033.03</v>
      </c>
      <c r="M115" s="364">
        <f t="shared" si="23"/>
        <v>0</v>
      </c>
      <c r="N115" s="364">
        <f t="shared" si="23"/>
        <v>0</v>
      </c>
      <c r="O115" s="364">
        <v>100</v>
      </c>
      <c r="P115" s="364">
        <f>F115/E115*100</f>
        <v>64.82027318475917</v>
      </c>
      <c r="Q115" s="293" t="s">
        <v>108</v>
      </c>
      <c r="R115" s="140">
        <v>280.97</v>
      </c>
      <c r="S115" s="140">
        <v>300.68</v>
      </c>
      <c r="T115" s="75">
        <f t="shared" si="21"/>
        <v>107.01498380610029</v>
      </c>
      <c r="U115" s="28"/>
    </row>
    <row r="116" spans="1:21" s="24" customFormat="1" ht="113.25" customHeight="1">
      <c r="A116" s="34"/>
      <c r="B116" s="35"/>
      <c r="C116" s="379"/>
      <c r="D116" s="379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294" t="s">
        <v>109</v>
      </c>
      <c r="R116" s="140">
        <v>29.75</v>
      </c>
      <c r="S116" s="140">
        <v>31.3</v>
      </c>
      <c r="T116" s="75">
        <f t="shared" si="21"/>
        <v>105.21008403361346</v>
      </c>
      <c r="U116" s="28"/>
    </row>
    <row r="117" spans="1:21" s="24" customFormat="1" ht="113.25" customHeight="1">
      <c r="A117" s="34"/>
      <c r="B117" s="35"/>
      <c r="C117" s="380"/>
      <c r="D117" s="380"/>
      <c r="E117" s="366"/>
      <c r="F117" s="366"/>
      <c r="G117" s="366"/>
      <c r="H117" s="366"/>
      <c r="I117" s="366"/>
      <c r="J117" s="366"/>
      <c r="K117" s="366"/>
      <c r="L117" s="366"/>
      <c r="M117" s="366"/>
      <c r="N117" s="366"/>
      <c r="O117" s="366"/>
      <c r="P117" s="366"/>
      <c r="Q117" s="295" t="s">
        <v>292</v>
      </c>
      <c r="R117" s="296">
        <v>100</v>
      </c>
      <c r="S117" s="140">
        <v>100</v>
      </c>
      <c r="T117" s="75">
        <f t="shared" si="21"/>
        <v>100</v>
      </c>
      <c r="U117" s="28"/>
    </row>
    <row r="118" spans="2:21" s="169" customFormat="1" ht="70.5" customHeight="1" thickBot="1">
      <c r="B118" s="181"/>
      <c r="C118" s="134" t="s">
        <v>286</v>
      </c>
      <c r="D118" s="151"/>
      <c r="E118" s="150">
        <f aca="true" t="shared" si="24" ref="E118:F124">G118+I118+K118+M118</f>
        <v>0</v>
      </c>
      <c r="F118" s="150">
        <f t="shared" si="24"/>
        <v>0</v>
      </c>
      <c r="G118" s="151">
        <f>G119+G120+G121+G122+G123+G124</f>
        <v>0</v>
      </c>
      <c r="H118" s="151">
        <f aca="true" t="shared" si="25" ref="H118:N118">H119+H120+H121+H122+H123+H124</f>
        <v>0</v>
      </c>
      <c r="I118" s="151">
        <f t="shared" si="25"/>
        <v>0</v>
      </c>
      <c r="J118" s="151">
        <f t="shared" si="25"/>
        <v>0</v>
      </c>
      <c r="K118" s="151">
        <f t="shared" si="25"/>
        <v>0</v>
      </c>
      <c r="L118" s="151">
        <f t="shared" si="25"/>
        <v>0</v>
      </c>
      <c r="M118" s="151">
        <f t="shared" si="25"/>
        <v>0</v>
      </c>
      <c r="N118" s="152">
        <f t="shared" si="25"/>
        <v>0</v>
      </c>
      <c r="O118" s="151">
        <v>100</v>
      </c>
      <c r="P118" s="151" t="e">
        <f aca="true" t="shared" si="26" ref="P118:P162">F118/E118*100</f>
        <v>#DIV/0!</v>
      </c>
      <c r="Q118" s="297" t="s">
        <v>110</v>
      </c>
      <c r="R118" s="298">
        <v>1900</v>
      </c>
      <c r="S118" s="298">
        <v>2018</v>
      </c>
      <c r="T118" s="145">
        <f t="shared" si="21"/>
        <v>106.21052631578947</v>
      </c>
      <c r="U118" s="146"/>
    </row>
    <row r="119" spans="1:21" s="24" customFormat="1" ht="66" customHeight="1" outlineLevel="1">
      <c r="A119" s="34"/>
      <c r="B119" s="35"/>
      <c r="C119" s="237" t="s">
        <v>285</v>
      </c>
      <c r="D119" s="233"/>
      <c r="E119" s="242">
        <f t="shared" si="24"/>
        <v>0</v>
      </c>
      <c r="F119" s="242">
        <f t="shared" si="24"/>
        <v>0</v>
      </c>
      <c r="G119" s="233">
        <v>0</v>
      </c>
      <c r="H119" s="233">
        <v>0</v>
      </c>
      <c r="I119" s="233">
        <v>0</v>
      </c>
      <c r="J119" s="233">
        <v>0</v>
      </c>
      <c r="K119" s="233">
        <v>0</v>
      </c>
      <c r="L119" s="233">
        <v>0</v>
      </c>
      <c r="M119" s="233">
        <v>0</v>
      </c>
      <c r="N119" s="136">
        <v>0</v>
      </c>
      <c r="O119" s="233">
        <v>100</v>
      </c>
      <c r="P119" s="233" t="e">
        <f t="shared" si="26"/>
        <v>#DIV/0!</v>
      </c>
      <c r="Q119" s="91"/>
      <c r="R119" s="51"/>
      <c r="S119" s="51"/>
      <c r="T119" s="65"/>
      <c r="U119" s="28"/>
    </row>
    <row r="120" spans="2:21" s="169" customFormat="1" ht="73.5" customHeight="1" outlineLevel="1">
      <c r="B120" s="181"/>
      <c r="C120" s="134" t="s">
        <v>284</v>
      </c>
      <c r="D120" s="151"/>
      <c r="E120" s="150">
        <f t="shared" si="24"/>
        <v>0</v>
      </c>
      <c r="F120" s="150">
        <f t="shared" si="24"/>
        <v>0</v>
      </c>
      <c r="G120" s="151">
        <v>0</v>
      </c>
      <c r="H120" s="151">
        <v>0</v>
      </c>
      <c r="I120" s="151">
        <v>0</v>
      </c>
      <c r="J120" s="151">
        <v>0</v>
      </c>
      <c r="K120" s="151">
        <v>0</v>
      </c>
      <c r="L120" s="151">
        <v>0</v>
      </c>
      <c r="M120" s="151">
        <v>0</v>
      </c>
      <c r="N120" s="152">
        <v>0</v>
      </c>
      <c r="O120" s="151">
        <v>100</v>
      </c>
      <c r="P120" s="151" t="e">
        <f t="shared" si="26"/>
        <v>#DIV/0!</v>
      </c>
      <c r="Q120" s="179"/>
      <c r="R120" s="180"/>
      <c r="S120" s="180"/>
      <c r="T120" s="161"/>
      <c r="U120" s="146"/>
    </row>
    <row r="121" spans="1:21" s="24" customFormat="1" ht="80.25" customHeight="1" outlineLevel="1">
      <c r="A121" s="34"/>
      <c r="B121" s="35"/>
      <c r="C121" s="134" t="s">
        <v>283</v>
      </c>
      <c r="D121" s="151"/>
      <c r="E121" s="150">
        <f t="shared" si="24"/>
        <v>0</v>
      </c>
      <c r="F121" s="150">
        <f t="shared" si="24"/>
        <v>0</v>
      </c>
      <c r="G121" s="151">
        <v>0</v>
      </c>
      <c r="H121" s="151">
        <v>0</v>
      </c>
      <c r="I121" s="151">
        <v>0</v>
      </c>
      <c r="J121" s="151">
        <v>0</v>
      </c>
      <c r="K121" s="151">
        <v>0</v>
      </c>
      <c r="L121" s="151">
        <v>0</v>
      </c>
      <c r="M121" s="151">
        <v>0</v>
      </c>
      <c r="N121" s="152">
        <v>0</v>
      </c>
      <c r="O121" s="151">
        <v>100</v>
      </c>
      <c r="P121" s="151" t="e">
        <f t="shared" si="26"/>
        <v>#DIV/0!</v>
      </c>
      <c r="Q121" s="50"/>
      <c r="R121" s="51"/>
      <c r="S121" s="51"/>
      <c r="T121" s="65"/>
      <c r="U121" s="28"/>
    </row>
    <row r="122" spans="1:21" s="24" customFormat="1" ht="97.5" customHeight="1" outlineLevel="1">
      <c r="A122" s="34"/>
      <c r="B122" s="35"/>
      <c r="C122" s="237" t="s">
        <v>282</v>
      </c>
      <c r="D122" s="233"/>
      <c r="E122" s="242">
        <f t="shared" si="24"/>
        <v>0</v>
      </c>
      <c r="F122" s="242">
        <f t="shared" si="24"/>
        <v>0</v>
      </c>
      <c r="G122" s="233">
        <v>0</v>
      </c>
      <c r="H122" s="233">
        <v>0</v>
      </c>
      <c r="I122" s="233">
        <v>0</v>
      </c>
      <c r="J122" s="233">
        <v>0</v>
      </c>
      <c r="K122" s="233">
        <v>0</v>
      </c>
      <c r="L122" s="233">
        <v>0</v>
      </c>
      <c r="M122" s="233">
        <v>0</v>
      </c>
      <c r="N122" s="136">
        <v>0</v>
      </c>
      <c r="O122" s="233">
        <v>100</v>
      </c>
      <c r="P122" s="233" t="e">
        <f t="shared" si="26"/>
        <v>#DIV/0!</v>
      </c>
      <c r="Q122" s="50"/>
      <c r="R122" s="51"/>
      <c r="S122" s="51"/>
      <c r="T122" s="65"/>
      <c r="U122" s="28"/>
    </row>
    <row r="123" spans="1:21" s="24" customFormat="1" ht="69" customHeight="1" outlineLevel="1">
      <c r="A123" s="34"/>
      <c r="B123" s="35"/>
      <c r="C123" s="237" t="s">
        <v>281</v>
      </c>
      <c r="D123" s="233"/>
      <c r="E123" s="242">
        <f t="shared" si="24"/>
        <v>0</v>
      </c>
      <c r="F123" s="242">
        <f t="shared" si="24"/>
        <v>0</v>
      </c>
      <c r="G123" s="233">
        <v>0</v>
      </c>
      <c r="H123" s="233">
        <v>0</v>
      </c>
      <c r="I123" s="233">
        <v>0</v>
      </c>
      <c r="J123" s="233">
        <v>0</v>
      </c>
      <c r="K123" s="233">
        <v>0</v>
      </c>
      <c r="L123" s="233">
        <v>0</v>
      </c>
      <c r="M123" s="233">
        <v>0</v>
      </c>
      <c r="N123" s="136">
        <v>0</v>
      </c>
      <c r="O123" s="233">
        <v>100</v>
      </c>
      <c r="P123" s="233" t="e">
        <f t="shared" si="26"/>
        <v>#DIV/0!</v>
      </c>
      <c r="Q123" s="50"/>
      <c r="R123" s="51"/>
      <c r="S123" s="51"/>
      <c r="T123" s="65"/>
      <c r="U123" s="28"/>
    </row>
    <row r="124" spans="1:21" s="24" customFormat="1" ht="68.25" customHeight="1" outlineLevel="1">
      <c r="A124" s="34"/>
      <c r="B124" s="35"/>
      <c r="C124" s="187" t="s">
        <v>280</v>
      </c>
      <c r="D124" s="233"/>
      <c r="E124" s="242">
        <f t="shared" si="24"/>
        <v>0</v>
      </c>
      <c r="F124" s="242">
        <f t="shared" si="24"/>
        <v>0</v>
      </c>
      <c r="G124" s="233">
        <v>0</v>
      </c>
      <c r="H124" s="233">
        <v>0</v>
      </c>
      <c r="I124" s="233">
        <v>0</v>
      </c>
      <c r="J124" s="233">
        <v>0</v>
      </c>
      <c r="K124" s="233">
        <v>0</v>
      </c>
      <c r="L124" s="233">
        <v>0</v>
      </c>
      <c r="M124" s="233">
        <v>0</v>
      </c>
      <c r="N124" s="136">
        <v>0</v>
      </c>
      <c r="O124" s="233">
        <v>100</v>
      </c>
      <c r="P124" s="233" t="e">
        <f t="shared" si="26"/>
        <v>#DIV/0!</v>
      </c>
      <c r="Q124" s="50"/>
      <c r="R124" s="51"/>
      <c r="S124" s="51"/>
      <c r="T124" s="65"/>
      <c r="U124" s="28"/>
    </row>
    <row r="125" spans="2:21" s="169" customFormat="1" ht="86.25" customHeight="1">
      <c r="B125" s="181"/>
      <c r="C125" s="134" t="s">
        <v>279</v>
      </c>
      <c r="D125" s="150"/>
      <c r="E125" s="150">
        <f>E126+E132+E133</f>
        <v>0</v>
      </c>
      <c r="F125" s="150">
        <f>SUM(F126:F133)</f>
        <v>0</v>
      </c>
      <c r="G125" s="150">
        <f>G126+G132+G133</f>
        <v>0</v>
      </c>
      <c r="H125" s="150">
        <f aca="true" t="shared" si="27" ref="H125:N125">H126+H132+H133</f>
        <v>0</v>
      </c>
      <c r="I125" s="150">
        <f t="shared" si="27"/>
        <v>0</v>
      </c>
      <c r="J125" s="150">
        <f t="shared" si="27"/>
        <v>0</v>
      </c>
      <c r="K125" s="150">
        <f t="shared" si="27"/>
        <v>0</v>
      </c>
      <c r="L125" s="150">
        <f t="shared" si="27"/>
        <v>0</v>
      </c>
      <c r="M125" s="150">
        <f t="shared" si="27"/>
        <v>0</v>
      </c>
      <c r="N125" s="186">
        <f t="shared" si="27"/>
        <v>0</v>
      </c>
      <c r="O125" s="150">
        <v>100</v>
      </c>
      <c r="P125" s="150" t="e">
        <f t="shared" si="26"/>
        <v>#DIV/0!</v>
      </c>
      <c r="Q125" s="179"/>
      <c r="R125" s="180"/>
      <c r="S125" s="180"/>
      <c r="T125" s="161"/>
      <c r="U125" s="146"/>
    </row>
    <row r="126" spans="1:21" s="24" customFormat="1" ht="48.75" customHeight="1" outlineLevel="1">
      <c r="A126" s="34"/>
      <c r="B126" s="35"/>
      <c r="C126" s="548" t="s">
        <v>278</v>
      </c>
      <c r="D126" s="373"/>
      <c r="E126" s="364">
        <f>G126+I126+K126+M126</f>
        <v>0</v>
      </c>
      <c r="F126" s="364">
        <f>H126+J126+L126+N126</f>
        <v>0</v>
      </c>
      <c r="G126" s="373">
        <v>0</v>
      </c>
      <c r="H126" s="373">
        <v>0</v>
      </c>
      <c r="I126" s="373">
        <v>0</v>
      </c>
      <c r="J126" s="373">
        <v>0</v>
      </c>
      <c r="K126" s="373">
        <v>0</v>
      </c>
      <c r="L126" s="373">
        <v>0</v>
      </c>
      <c r="M126" s="373">
        <v>0</v>
      </c>
      <c r="N126" s="373">
        <v>0</v>
      </c>
      <c r="O126" s="373">
        <v>100</v>
      </c>
      <c r="P126" s="373" t="e">
        <f t="shared" si="26"/>
        <v>#DIV/0!</v>
      </c>
      <c r="Q126" s="95"/>
      <c r="R126" s="51"/>
      <c r="S126" s="51"/>
      <c r="T126" s="52"/>
      <c r="U126" s="28"/>
    </row>
    <row r="127" spans="1:21" s="24" customFormat="1" ht="73.5" customHeight="1" outlineLevel="1">
      <c r="A127" s="34"/>
      <c r="B127" s="35"/>
      <c r="C127" s="549"/>
      <c r="D127" s="374"/>
      <c r="E127" s="365"/>
      <c r="F127" s="365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/>
      <c r="Q127" s="95"/>
      <c r="R127" s="51"/>
      <c r="S127" s="51"/>
      <c r="T127" s="52"/>
      <c r="U127" s="28"/>
    </row>
    <row r="128" spans="1:21" s="24" customFormat="1" ht="41.25" customHeight="1" outlineLevel="1">
      <c r="A128" s="34"/>
      <c r="B128" s="35"/>
      <c r="C128" s="549"/>
      <c r="D128" s="374"/>
      <c r="E128" s="365"/>
      <c r="F128" s="365"/>
      <c r="G128" s="374"/>
      <c r="H128" s="374"/>
      <c r="I128" s="374"/>
      <c r="J128" s="374"/>
      <c r="K128" s="374"/>
      <c r="L128" s="374"/>
      <c r="M128" s="374"/>
      <c r="N128" s="374"/>
      <c r="O128" s="374"/>
      <c r="P128" s="374"/>
      <c r="Q128" s="96"/>
      <c r="R128" s="51"/>
      <c r="S128" s="51"/>
      <c r="T128" s="52"/>
      <c r="U128" s="28"/>
    </row>
    <row r="129" spans="1:21" s="24" customFormat="1" ht="1.5" customHeight="1" outlineLevel="1">
      <c r="A129" s="34"/>
      <c r="B129" s="35"/>
      <c r="C129" s="549"/>
      <c r="D129" s="374"/>
      <c r="E129" s="365"/>
      <c r="F129" s="365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  <c r="Q129" s="95"/>
      <c r="R129" s="51"/>
      <c r="S129" s="51"/>
      <c r="T129" s="52"/>
      <c r="U129" s="28"/>
    </row>
    <row r="130" spans="1:21" s="24" customFormat="1" ht="30" customHeight="1" hidden="1" outlineLevel="1">
      <c r="A130" s="34"/>
      <c r="B130" s="35"/>
      <c r="C130" s="549"/>
      <c r="D130" s="374"/>
      <c r="E130" s="365"/>
      <c r="F130" s="365"/>
      <c r="G130" s="374"/>
      <c r="H130" s="374"/>
      <c r="I130" s="374"/>
      <c r="J130" s="374"/>
      <c r="K130" s="374"/>
      <c r="L130" s="374"/>
      <c r="M130" s="374"/>
      <c r="N130" s="374"/>
      <c r="O130" s="374"/>
      <c r="P130" s="374"/>
      <c r="Q130" s="95"/>
      <c r="R130" s="51"/>
      <c r="S130" s="51"/>
      <c r="T130" s="133"/>
      <c r="U130" s="28"/>
    </row>
    <row r="131" spans="1:21" s="24" customFormat="1" ht="60" customHeight="1" hidden="1" outlineLevel="1">
      <c r="A131" s="34"/>
      <c r="B131" s="35"/>
      <c r="C131" s="550"/>
      <c r="D131" s="447"/>
      <c r="E131" s="366"/>
      <c r="F131" s="366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95"/>
      <c r="R131" s="51"/>
      <c r="S131" s="51"/>
      <c r="T131" s="52"/>
      <c r="U131" s="28"/>
    </row>
    <row r="132" spans="1:21" s="24" customFormat="1" ht="53.25" customHeight="1" outlineLevel="1">
      <c r="A132" s="34"/>
      <c r="B132" s="35"/>
      <c r="C132" s="237" t="s">
        <v>277</v>
      </c>
      <c r="D132" s="233"/>
      <c r="E132" s="242">
        <f>G132+I132+K132+M132</f>
        <v>0</v>
      </c>
      <c r="F132" s="242">
        <f>H132+J132+L132+N132</f>
        <v>0</v>
      </c>
      <c r="G132" s="233">
        <v>0</v>
      </c>
      <c r="H132" s="233">
        <v>0</v>
      </c>
      <c r="I132" s="233">
        <v>0</v>
      </c>
      <c r="J132" s="233">
        <v>0</v>
      </c>
      <c r="K132" s="233">
        <v>0</v>
      </c>
      <c r="L132" s="233">
        <v>0</v>
      </c>
      <c r="M132" s="233">
        <v>0</v>
      </c>
      <c r="N132" s="136">
        <v>0</v>
      </c>
      <c r="O132" s="233">
        <v>100</v>
      </c>
      <c r="P132" s="233" t="e">
        <f t="shared" si="26"/>
        <v>#DIV/0!</v>
      </c>
      <c r="Q132" s="97"/>
      <c r="R132" s="51"/>
      <c r="S132" s="51"/>
      <c r="T132" s="52"/>
      <c r="U132" s="28"/>
    </row>
    <row r="133" spans="1:21" s="24" customFormat="1" ht="208.5" customHeight="1" outlineLevel="1">
      <c r="A133" s="34"/>
      <c r="B133" s="35"/>
      <c r="C133" s="143" t="s">
        <v>276</v>
      </c>
      <c r="D133" s="233"/>
      <c r="E133" s="242">
        <f>G133+I133+K133+M133</f>
        <v>0</v>
      </c>
      <c r="F133" s="242">
        <f>H133+J133+L133+N133</f>
        <v>0</v>
      </c>
      <c r="G133" s="233">
        <v>0</v>
      </c>
      <c r="H133" s="233">
        <v>0</v>
      </c>
      <c r="I133" s="233">
        <v>0</v>
      </c>
      <c r="J133" s="233">
        <v>0</v>
      </c>
      <c r="K133" s="233">
        <v>0</v>
      </c>
      <c r="L133" s="233">
        <v>0</v>
      </c>
      <c r="M133" s="233">
        <v>0</v>
      </c>
      <c r="N133" s="136">
        <v>0</v>
      </c>
      <c r="O133" s="233">
        <v>100</v>
      </c>
      <c r="P133" s="233" t="e">
        <f t="shared" si="26"/>
        <v>#DIV/0!</v>
      </c>
      <c r="Q133" s="98"/>
      <c r="R133" s="51"/>
      <c r="S133" s="51"/>
      <c r="T133" s="52"/>
      <c r="U133" s="28"/>
    </row>
    <row r="134" spans="1:21" s="24" customFormat="1" ht="50.25" customHeight="1">
      <c r="A134" s="34"/>
      <c r="B134" s="35"/>
      <c r="C134" s="237" t="s">
        <v>275</v>
      </c>
      <c r="D134" s="233"/>
      <c r="E134" s="242">
        <f aca="true" t="shared" si="28" ref="E134:N134">E135</f>
        <v>0</v>
      </c>
      <c r="F134" s="242">
        <f t="shared" si="28"/>
        <v>0</v>
      </c>
      <c r="G134" s="233">
        <f t="shared" si="28"/>
        <v>0</v>
      </c>
      <c r="H134" s="233">
        <f t="shared" si="28"/>
        <v>0</v>
      </c>
      <c r="I134" s="233">
        <f t="shared" si="28"/>
        <v>0</v>
      </c>
      <c r="J134" s="233">
        <f t="shared" si="28"/>
        <v>0</v>
      </c>
      <c r="K134" s="233">
        <f t="shared" si="28"/>
        <v>0</v>
      </c>
      <c r="L134" s="233">
        <f t="shared" si="28"/>
        <v>0</v>
      </c>
      <c r="M134" s="233">
        <f t="shared" si="28"/>
        <v>0</v>
      </c>
      <c r="N134" s="136">
        <f t="shared" si="28"/>
        <v>0</v>
      </c>
      <c r="O134" s="233">
        <v>100</v>
      </c>
      <c r="P134" s="233" t="e">
        <f t="shared" si="26"/>
        <v>#DIV/0!</v>
      </c>
      <c r="Q134" s="50"/>
      <c r="R134" s="51"/>
      <c r="S134" s="51"/>
      <c r="T134" s="52"/>
      <c r="U134" s="28"/>
    </row>
    <row r="135" spans="1:21" s="24" customFormat="1" ht="78.75">
      <c r="A135" s="34"/>
      <c r="B135" s="35"/>
      <c r="C135" s="143" t="s">
        <v>274</v>
      </c>
      <c r="D135" s="233"/>
      <c r="E135" s="242">
        <f>G135+I135+K135+M135</f>
        <v>0</v>
      </c>
      <c r="F135" s="242">
        <f>H135+J135+L135+N135</f>
        <v>0</v>
      </c>
      <c r="G135" s="233">
        <v>0</v>
      </c>
      <c r="H135" s="233">
        <v>0</v>
      </c>
      <c r="I135" s="233">
        <v>0</v>
      </c>
      <c r="J135" s="233">
        <v>0</v>
      </c>
      <c r="K135" s="233">
        <v>0</v>
      </c>
      <c r="L135" s="233">
        <v>0</v>
      </c>
      <c r="M135" s="233">
        <v>0</v>
      </c>
      <c r="N135" s="136">
        <v>0</v>
      </c>
      <c r="O135" s="233">
        <v>100</v>
      </c>
      <c r="P135" s="233" t="e">
        <f t="shared" si="26"/>
        <v>#DIV/0!</v>
      </c>
      <c r="Q135" s="50"/>
      <c r="R135" s="51"/>
      <c r="S135" s="51"/>
      <c r="T135" s="52"/>
      <c r="U135" s="28"/>
    </row>
    <row r="136" spans="1:21" s="24" customFormat="1" ht="48" thickBot="1">
      <c r="A136" s="34"/>
      <c r="B136" s="35"/>
      <c r="C136" s="428" t="s">
        <v>116</v>
      </c>
      <c r="D136" s="373"/>
      <c r="E136" s="364">
        <f>SUM(E138:E140)</f>
        <v>0</v>
      </c>
      <c r="F136" s="364">
        <f>SUM(F138:F140)</f>
        <v>0</v>
      </c>
      <c r="G136" s="373">
        <f aca="true" t="shared" si="29" ref="G136:M136">G138+G139+G140</f>
        <v>0</v>
      </c>
      <c r="H136" s="373">
        <f t="shared" si="29"/>
        <v>0</v>
      </c>
      <c r="I136" s="373">
        <f t="shared" si="29"/>
        <v>0</v>
      </c>
      <c r="J136" s="373">
        <f t="shared" si="29"/>
        <v>0</v>
      </c>
      <c r="K136" s="373">
        <f t="shared" si="29"/>
        <v>0</v>
      </c>
      <c r="L136" s="373">
        <f t="shared" si="29"/>
        <v>0</v>
      </c>
      <c r="M136" s="373">
        <f t="shared" si="29"/>
        <v>0</v>
      </c>
      <c r="N136" s="373">
        <f>SUM(N138:N140)</f>
        <v>0</v>
      </c>
      <c r="O136" s="373">
        <v>100</v>
      </c>
      <c r="P136" s="373" t="e">
        <f>F136/E136*100</f>
        <v>#DIV/0!</v>
      </c>
      <c r="Q136" s="299" t="s">
        <v>112</v>
      </c>
      <c r="R136" s="140">
        <v>4400</v>
      </c>
      <c r="S136" s="140">
        <v>4134</v>
      </c>
      <c r="T136" s="75">
        <f>S136/R136*100</f>
        <v>93.95454545454545</v>
      </c>
      <c r="U136" s="28"/>
    </row>
    <row r="137" spans="1:21" s="24" customFormat="1" ht="62.25" customHeight="1" thickBot="1">
      <c r="A137" s="34"/>
      <c r="B137" s="35"/>
      <c r="C137" s="430"/>
      <c r="D137" s="447"/>
      <c r="E137" s="366"/>
      <c r="F137" s="366"/>
      <c r="G137" s="447"/>
      <c r="H137" s="447"/>
      <c r="I137" s="447"/>
      <c r="J137" s="447"/>
      <c r="K137" s="447"/>
      <c r="L137" s="447"/>
      <c r="M137" s="447"/>
      <c r="N137" s="447"/>
      <c r="O137" s="447"/>
      <c r="P137" s="447"/>
      <c r="Q137" s="299" t="s">
        <v>111</v>
      </c>
      <c r="R137" s="140">
        <v>6.5</v>
      </c>
      <c r="S137" s="140">
        <v>6.6</v>
      </c>
      <c r="T137" s="75">
        <f>S137/R137*100</f>
        <v>101.53846153846153</v>
      </c>
      <c r="U137" s="28"/>
    </row>
    <row r="138" spans="1:21" s="24" customFormat="1" ht="47.25" outlineLevel="1">
      <c r="A138" s="34"/>
      <c r="B138" s="35"/>
      <c r="C138" s="237" t="s">
        <v>273</v>
      </c>
      <c r="D138" s="233"/>
      <c r="E138" s="242">
        <f aca="true" t="shared" si="30" ref="E138:F140">G138+I138+K138+M138</f>
        <v>0</v>
      </c>
      <c r="F138" s="242">
        <f t="shared" si="30"/>
        <v>0</v>
      </c>
      <c r="G138" s="233">
        <v>0</v>
      </c>
      <c r="H138" s="233">
        <v>0</v>
      </c>
      <c r="I138" s="233">
        <v>0</v>
      </c>
      <c r="J138" s="233">
        <v>0</v>
      </c>
      <c r="K138" s="233">
        <v>0</v>
      </c>
      <c r="L138" s="233">
        <v>0</v>
      </c>
      <c r="M138" s="233">
        <v>0</v>
      </c>
      <c r="N138" s="136">
        <v>0</v>
      </c>
      <c r="O138" s="233">
        <v>100</v>
      </c>
      <c r="P138" s="233" t="e">
        <f t="shared" si="26"/>
        <v>#DIV/0!</v>
      </c>
      <c r="Q138" s="50"/>
      <c r="R138" s="51"/>
      <c r="S138" s="51"/>
      <c r="T138" s="52"/>
      <c r="U138" s="28"/>
    </row>
    <row r="139" spans="1:21" s="24" customFormat="1" ht="47.25" outlineLevel="1">
      <c r="A139" s="34"/>
      <c r="B139" s="35"/>
      <c r="C139" s="237" t="s">
        <v>272</v>
      </c>
      <c r="D139" s="233"/>
      <c r="E139" s="242">
        <f t="shared" si="30"/>
        <v>0</v>
      </c>
      <c r="F139" s="242">
        <f t="shared" si="30"/>
        <v>0</v>
      </c>
      <c r="G139" s="233">
        <v>0</v>
      </c>
      <c r="H139" s="233">
        <v>0</v>
      </c>
      <c r="I139" s="233">
        <v>0</v>
      </c>
      <c r="J139" s="233">
        <v>0</v>
      </c>
      <c r="K139" s="233">
        <v>0</v>
      </c>
      <c r="L139" s="233">
        <v>0</v>
      </c>
      <c r="M139" s="233">
        <v>0</v>
      </c>
      <c r="N139" s="136">
        <v>0</v>
      </c>
      <c r="O139" s="233">
        <v>100</v>
      </c>
      <c r="P139" s="233" t="e">
        <f t="shared" si="26"/>
        <v>#DIV/0!</v>
      </c>
      <c r="Q139" s="50"/>
      <c r="R139" s="51"/>
      <c r="S139" s="51"/>
      <c r="T139" s="52"/>
      <c r="U139" s="28"/>
    </row>
    <row r="140" spans="1:21" s="24" customFormat="1" ht="63" outlineLevel="1">
      <c r="A140" s="34"/>
      <c r="B140" s="35"/>
      <c r="C140" s="237" t="s">
        <v>271</v>
      </c>
      <c r="D140" s="233"/>
      <c r="E140" s="242">
        <f t="shared" si="30"/>
        <v>0</v>
      </c>
      <c r="F140" s="242">
        <f t="shared" si="30"/>
        <v>0</v>
      </c>
      <c r="G140" s="233">
        <v>0</v>
      </c>
      <c r="H140" s="233">
        <v>0</v>
      </c>
      <c r="I140" s="233">
        <v>0</v>
      </c>
      <c r="J140" s="233">
        <v>0</v>
      </c>
      <c r="K140" s="233">
        <v>0</v>
      </c>
      <c r="L140" s="233">
        <v>0</v>
      </c>
      <c r="M140" s="233">
        <v>0</v>
      </c>
      <c r="N140" s="136">
        <v>0</v>
      </c>
      <c r="O140" s="233">
        <v>100</v>
      </c>
      <c r="P140" s="233" t="e">
        <f t="shared" si="26"/>
        <v>#DIV/0!</v>
      </c>
      <c r="Q140" s="50"/>
      <c r="R140" s="51"/>
      <c r="S140" s="33"/>
      <c r="T140" s="65"/>
      <c r="U140" s="28"/>
    </row>
    <row r="141" spans="1:21" s="24" customFormat="1" ht="63.75" thickBot="1">
      <c r="A141" s="34"/>
      <c r="B141" s="35"/>
      <c r="C141" s="237" t="s">
        <v>270</v>
      </c>
      <c r="D141" s="233"/>
      <c r="E141" s="242">
        <f>SUM(E142:E143)</f>
        <v>0</v>
      </c>
      <c r="F141" s="242">
        <f>SUM(F142:F143)</f>
        <v>0</v>
      </c>
      <c r="G141" s="233">
        <f aca="true" t="shared" si="31" ref="G141:N141">G142+G143</f>
        <v>0</v>
      </c>
      <c r="H141" s="233">
        <f t="shared" si="31"/>
        <v>0</v>
      </c>
      <c r="I141" s="233">
        <f t="shared" si="31"/>
        <v>0</v>
      </c>
      <c r="J141" s="233">
        <f t="shared" si="31"/>
        <v>0</v>
      </c>
      <c r="K141" s="233">
        <f t="shared" si="31"/>
        <v>0</v>
      </c>
      <c r="L141" s="233">
        <f t="shared" si="31"/>
        <v>0</v>
      </c>
      <c r="M141" s="233">
        <f t="shared" si="31"/>
        <v>0</v>
      </c>
      <c r="N141" s="136">
        <f t="shared" si="31"/>
        <v>0</v>
      </c>
      <c r="O141" s="233">
        <v>100</v>
      </c>
      <c r="P141" s="233" t="e">
        <f t="shared" si="26"/>
        <v>#DIV/0!</v>
      </c>
      <c r="Q141" s="299" t="s">
        <v>238</v>
      </c>
      <c r="R141" s="140">
        <v>10660.52</v>
      </c>
      <c r="S141" s="140">
        <v>10695.52</v>
      </c>
      <c r="T141" s="75">
        <f>S141/R141*100</f>
        <v>100.3283141910526</v>
      </c>
      <c r="U141" s="28"/>
    </row>
    <row r="142" spans="1:21" s="24" customFormat="1" ht="51.75" customHeight="1" outlineLevel="1">
      <c r="A142" s="34"/>
      <c r="B142" s="35"/>
      <c r="C142" s="237" t="s">
        <v>269</v>
      </c>
      <c r="D142" s="233"/>
      <c r="E142" s="242">
        <f>G142+I142+K142+M142</f>
        <v>0</v>
      </c>
      <c r="F142" s="242">
        <f>H142+J142+L142+N142</f>
        <v>0</v>
      </c>
      <c r="G142" s="233">
        <v>0</v>
      </c>
      <c r="H142" s="233">
        <v>0</v>
      </c>
      <c r="I142" s="233">
        <v>0</v>
      </c>
      <c r="J142" s="233">
        <v>0</v>
      </c>
      <c r="K142" s="233">
        <v>0</v>
      </c>
      <c r="L142" s="233">
        <v>0</v>
      </c>
      <c r="M142" s="233">
        <v>0</v>
      </c>
      <c r="N142" s="136">
        <v>0</v>
      </c>
      <c r="O142" s="233">
        <v>100</v>
      </c>
      <c r="P142" s="233" t="e">
        <f t="shared" si="26"/>
        <v>#DIV/0!</v>
      </c>
      <c r="Q142" s="50"/>
      <c r="R142" s="51"/>
      <c r="S142" s="33"/>
      <c r="T142" s="65"/>
      <c r="U142" s="28"/>
    </row>
    <row r="143" spans="1:23" s="24" customFormat="1" ht="47.25" outlineLevel="1">
      <c r="A143" s="34"/>
      <c r="B143" s="35"/>
      <c r="C143" s="237" t="s">
        <v>268</v>
      </c>
      <c r="D143" s="233"/>
      <c r="E143" s="242">
        <f>G143+I143+K143+M143</f>
        <v>0</v>
      </c>
      <c r="F143" s="242">
        <f>H143+J143+L143+N143</f>
        <v>0</v>
      </c>
      <c r="G143" s="233">
        <v>0</v>
      </c>
      <c r="H143" s="233">
        <v>0</v>
      </c>
      <c r="I143" s="233">
        <v>0</v>
      </c>
      <c r="J143" s="233">
        <v>0</v>
      </c>
      <c r="K143" s="233">
        <v>0</v>
      </c>
      <c r="L143" s="233">
        <v>0</v>
      </c>
      <c r="M143" s="233">
        <v>0</v>
      </c>
      <c r="N143" s="136">
        <v>0</v>
      </c>
      <c r="O143" s="233">
        <v>100</v>
      </c>
      <c r="P143" s="233" t="e">
        <f t="shared" si="26"/>
        <v>#DIV/0!</v>
      </c>
      <c r="Q143" s="99"/>
      <c r="R143" s="100"/>
      <c r="S143" s="59"/>
      <c r="T143" s="81"/>
      <c r="U143" s="46"/>
      <c r="V143" s="82"/>
      <c r="W143" s="82"/>
    </row>
    <row r="144" spans="2:24" s="169" customFormat="1" ht="157.5">
      <c r="B144" s="181"/>
      <c r="C144" s="134" t="s">
        <v>267</v>
      </c>
      <c r="D144" s="151"/>
      <c r="E144" s="150">
        <f aca="true" t="shared" si="32" ref="E144:N144">E145</f>
        <v>0</v>
      </c>
      <c r="F144" s="150">
        <f t="shared" si="32"/>
        <v>0</v>
      </c>
      <c r="G144" s="151">
        <f t="shared" si="32"/>
        <v>0</v>
      </c>
      <c r="H144" s="151">
        <f t="shared" si="32"/>
        <v>0</v>
      </c>
      <c r="I144" s="151">
        <f t="shared" si="32"/>
        <v>0</v>
      </c>
      <c r="J144" s="151">
        <f t="shared" si="32"/>
        <v>0</v>
      </c>
      <c r="K144" s="151">
        <f t="shared" si="32"/>
        <v>0</v>
      </c>
      <c r="L144" s="151">
        <f t="shared" si="32"/>
        <v>0</v>
      </c>
      <c r="M144" s="151">
        <f t="shared" si="32"/>
        <v>0</v>
      </c>
      <c r="N144" s="152">
        <f t="shared" si="32"/>
        <v>0</v>
      </c>
      <c r="O144" s="151">
        <v>100</v>
      </c>
      <c r="P144" s="185" t="e">
        <f t="shared" si="26"/>
        <v>#DIV/0!</v>
      </c>
      <c r="Q144" s="144" t="s">
        <v>308</v>
      </c>
      <c r="R144" s="144">
        <v>6</v>
      </c>
      <c r="S144" s="144">
        <v>7</v>
      </c>
      <c r="T144" s="300">
        <f>S144/R144*100</f>
        <v>116.66666666666667</v>
      </c>
      <c r="U144" s="182"/>
      <c r="V144" s="183"/>
      <c r="W144" s="183"/>
      <c r="X144" s="184"/>
    </row>
    <row r="145" spans="1:21" s="24" customFormat="1" ht="63" outlineLevel="1">
      <c r="A145" s="34"/>
      <c r="B145" s="35"/>
      <c r="C145" s="237" t="s">
        <v>266</v>
      </c>
      <c r="D145" s="233"/>
      <c r="E145" s="242">
        <f>G145+I145+K145+M145</f>
        <v>0</v>
      </c>
      <c r="F145" s="242">
        <f>H145+J145+L145+N145</f>
        <v>0</v>
      </c>
      <c r="G145" s="233">
        <v>0</v>
      </c>
      <c r="H145" s="233">
        <v>0</v>
      </c>
      <c r="I145" s="233">
        <v>0</v>
      </c>
      <c r="J145" s="233">
        <v>0</v>
      </c>
      <c r="K145" s="233">
        <v>0</v>
      </c>
      <c r="L145" s="233">
        <v>0</v>
      </c>
      <c r="M145" s="233">
        <v>0</v>
      </c>
      <c r="N145" s="136">
        <v>0</v>
      </c>
      <c r="O145" s="233">
        <v>100</v>
      </c>
      <c r="P145" s="233" t="e">
        <f t="shared" si="26"/>
        <v>#DIV/0!</v>
      </c>
      <c r="Q145" s="98"/>
      <c r="R145" s="101"/>
      <c r="S145" s="60"/>
      <c r="T145" s="56"/>
      <c r="U145" s="28"/>
    </row>
    <row r="146" spans="1:21" s="24" customFormat="1" ht="63.75" outlineLevel="1" thickBot="1">
      <c r="A146" s="34"/>
      <c r="B146" s="35"/>
      <c r="C146" s="428" t="s">
        <v>265</v>
      </c>
      <c r="D146" s="373"/>
      <c r="E146" s="364">
        <v>27820</v>
      </c>
      <c r="F146" s="364">
        <v>18033.03</v>
      </c>
      <c r="G146" s="373">
        <f aca="true" t="shared" si="33" ref="G146:N146">G148+G149+G150</f>
        <v>0</v>
      </c>
      <c r="H146" s="373">
        <f t="shared" si="33"/>
        <v>0</v>
      </c>
      <c r="I146" s="373">
        <f t="shared" si="33"/>
        <v>0</v>
      </c>
      <c r="J146" s="373">
        <f t="shared" si="33"/>
        <v>0</v>
      </c>
      <c r="K146" s="373">
        <v>27820</v>
      </c>
      <c r="L146" s="373">
        <v>1803.03</v>
      </c>
      <c r="M146" s="373">
        <f t="shared" si="33"/>
        <v>0</v>
      </c>
      <c r="N146" s="373">
        <f t="shared" si="33"/>
        <v>0</v>
      </c>
      <c r="O146" s="373">
        <v>100</v>
      </c>
      <c r="P146" s="373">
        <f>F146/E146*100</f>
        <v>64.8203810208483</v>
      </c>
      <c r="Q146" s="299" t="s">
        <v>113</v>
      </c>
      <c r="R146" s="140">
        <v>14</v>
      </c>
      <c r="S146" s="140">
        <v>11</v>
      </c>
      <c r="T146" s="75">
        <f>S146/R146*100</f>
        <v>78.57142857142857</v>
      </c>
      <c r="U146" s="28"/>
    </row>
    <row r="147" spans="1:21" s="24" customFormat="1" ht="142.5" outlineLevel="1" thickBot="1">
      <c r="A147" s="34"/>
      <c r="B147" s="35"/>
      <c r="C147" s="430"/>
      <c r="D147" s="447"/>
      <c r="E147" s="366"/>
      <c r="F147" s="366"/>
      <c r="G147" s="447"/>
      <c r="H147" s="447"/>
      <c r="I147" s="447"/>
      <c r="J147" s="447"/>
      <c r="K147" s="447"/>
      <c r="L147" s="447"/>
      <c r="M147" s="447"/>
      <c r="N147" s="447"/>
      <c r="O147" s="447"/>
      <c r="P147" s="447"/>
      <c r="Q147" s="299" t="s">
        <v>114</v>
      </c>
      <c r="R147" s="140">
        <v>14</v>
      </c>
      <c r="S147" s="140">
        <v>14</v>
      </c>
      <c r="T147" s="75">
        <f>S147/R147*100</f>
        <v>100</v>
      </c>
      <c r="U147" s="28"/>
    </row>
    <row r="148" spans="1:21" s="24" customFormat="1" ht="157.5" outlineLevel="1">
      <c r="A148" s="34"/>
      <c r="B148" s="289"/>
      <c r="C148" s="143" t="s">
        <v>314</v>
      </c>
      <c r="D148" s="249"/>
      <c r="E148" s="242">
        <v>12000</v>
      </c>
      <c r="F148" s="242">
        <v>7661.8</v>
      </c>
      <c r="G148" s="249">
        <v>0</v>
      </c>
      <c r="H148" s="249">
        <v>0</v>
      </c>
      <c r="I148" s="249">
        <v>0</v>
      </c>
      <c r="J148" s="249">
        <v>0</v>
      </c>
      <c r="K148" s="249">
        <v>12000</v>
      </c>
      <c r="L148" s="249">
        <v>7661.8</v>
      </c>
      <c r="M148" s="249">
        <v>0</v>
      </c>
      <c r="N148" s="136">
        <v>0</v>
      </c>
      <c r="O148" s="249">
        <v>100</v>
      </c>
      <c r="P148" s="249">
        <f t="shared" si="26"/>
        <v>63.84833333333334</v>
      </c>
      <c r="Q148" s="50"/>
      <c r="R148" s="51"/>
      <c r="S148" s="33"/>
      <c r="T148" s="75"/>
      <c r="U148" s="28"/>
    </row>
    <row r="149" spans="1:21" s="24" customFormat="1" ht="213.75" customHeight="1" outlineLevel="1">
      <c r="A149" s="34"/>
      <c r="B149" s="35"/>
      <c r="C149" s="143" t="s">
        <v>315</v>
      </c>
      <c r="D149" s="243"/>
      <c r="E149" s="242">
        <f aca="true" t="shared" si="34" ref="E149:F151">G149+I149+K149+M149</f>
        <v>0</v>
      </c>
      <c r="F149" s="242">
        <f t="shared" si="34"/>
        <v>0</v>
      </c>
      <c r="G149" s="249">
        <v>0</v>
      </c>
      <c r="H149" s="249">
        <v>0</v>
      </c>
      <c r="I149" s="249">
        <v>0</v>
      </c>
      <c r="J149" s="249">
        <v>0</v>
      </c>
      <c r="K149" s="249">
        <v>0</v>
      </c>
      <c r="L149" s="249">
        <v>0</v>
      </c>
      <c r="M149" s="249">
        <v>0</v>
      </c>
      <c r="N149" s="136">
        <v>0</v>
      </c>
      <c r="O149" s="249">
        <v>100</v>
      </c>
      <c r="P149" s="249" t="e">
        <f t="shared" si="26"/>
        <v>#DIV/0!</v>
      </c>
      <c r="Q149" s="50"/>
      <c r="R149" s="51"/>
      <c r="S149" s="33"/>
      <c r="T149" s="75"/>
      <c r="U149" s="28"/>
    </row>
    <row r="150" spans="1:20" s="24" customFormat="1" ht="126" outlineLevel="1">
      <c r="A150" s="34"/>
      <c r="B150" s="48"/>
      <c r="C150" s="143" t="s">
        <v>316</v>
      </c>
      <c r="D150" s="243"/>
      <c r="E150" s="242">
        <v>15820</v>
      </c>
      <c r="F150" s="242">
        <v>10371.23</v>
      </c>
      <c r="G150" s="249">
        <v>0</v>
      </c>
      <c r="H150" s="249">
        <v>0</v>
      </c>
      <c r="I150" s="249">
        <v>0</v>
      </c>
      <c r="J150" s="249">
        <v>0</v>
      </c>
      <c r="K150" s="249">
        <v>15820</v>
      </c>
      <c r="L150" s="249">
        <v>10371.23</v>
      </c>
      <c r="M150" s="249">
        <v>0</v>
      </c>
      <c r="N150" s="136">
        <v>0</v>
      </c>
      <c r="O150" s="249">
        <v>100</v>
      </c>
      <c r="P150" s="249">
        <f t="shared" si="26"/>
        <v>65.55771175726927</v>
      </c>
      <c r="Q150" s="50"/>
      <c r="R150" s="51"/>
      <c r="S150" s="51"/>
      <c r="T150" s="75" t="e">
        <f>S150/R150*100</f>
        <v>#DIV/0!</v>
      </c>
    </row>
    <row r="151" spans="1:20" s="24" customFormat="1" ht="94.5" outlineLevel="1">
      <c r="A151" s="34"/>
      <c r="B151" s="48"/>
      <c r="C151" s="143" t="s">
        <v>317</v>
      </c>
      <c r="D151" s="243"/>
      <c r="E151" s="242">
        <f t="shared" si="34"/>
        <v>0</v>
      </c>
      <c r="F151" s="242">
        <f t="shared" si="34"/>
        <v>0</v>
      </c>
      <c r="G151" s="249">
        <v>0</v>
      </c>
      <c r="H151" s="249">
        <v>0</v>
      </c>
      <c r="I151" s="249">
        <v>0</v>
      </c>
      <c r="J151" s="249">
        <v>0</v>
      </c>
      <c r="K151" s="249">
        <v>0</v>
      </c>
      <c r="L151" s="249">
        <v>0</v>
      </c>
      <c r="M151" s="249">
        <v>0</v>
      </c>
      <c r="N151" s="136">
        <v>0</v>
      </c>
      <c r="O151" s="249">
        <v>100</v>
      </c>
      <c r="P151" s="249" t="e">
        <f t="shared" si="26"/>
        <v>#DIV/0!</v>
      </c>
      <c r="Q151" s="50"/>
      <c r="R151" s="51"/>
      <c r="S151" s="51"/>
      <c r="T151" s="75"/>
    </row>
    <row r="152" spans="1:20" s="24" customFormat="1" ht="105.75" customHeight="1" outlineLevel="1">
      <c r="A152" s="34"/>
      <c r="B152" s="48"/>
      <c r="C152" s="143" t="s">
        <v>318</v>
      </c>
      <c r="D152" s="243"/>
      <c r="E152" s="242">
        <v>0</v>
      </c>
      <c r="F152" s="242">
        <v>0</v>
      </c>
      <c r="G152" s="249">
        <v>0</v>
      </c>
      <c r="H152" s="249">
        <v>0</v>
      </c>
      <c r="I152" s="249">
        <v>0</v>
      </c>
      <c r="J152" s="249">
        <v>0</v>
      </c>
      <c r="K152" s="249">
        <v>0</v>
      </c>
      <c r="L152" s="249">
        <v>0</v>
      </c>
      <c r="M152" s="249">
        <v>0</v>
      </c>
      <c r="N152" s="136">
        <v>0</v>
      </c>
      <c r="O152" s="249">
        <v>0</v>
      </c>
      <c r="P152" s="249">
        <v>0</v>
      </c>
      <c r="Q152" s="250" t="s">
        <v>293</v>
      </c>
      <c r="R152" s="140">
        <v>27</v>
      </c>
      <c r="S152" s="140">
        <v>27</v>
      </c>
      <c r="T152" s="75">
        <f>S152/R152*100</f>
        <v>100</v>
      </c>
    </row>
    <row r="153" spans="1:20" s="24" customFormat="1" ht="79.5" outlineLevel="1" thickBot="1">
      <c r="A153" s="34"/>
      <c r="B153" s="48"/>
      <c r="C153" s="251" t="s">
        <v>115</v>
      </c>
      <c r="D153" s="249"/>
      <c r="E153" s="242">
        <f>E154+E155+E156</f>
        <v>0</v>
      </c>
      <c r="F153" s="242">
        <f>F154+F155+F156</f>
        <v>0</v>
      </c>
      <c r="G153" s="249">
        <f>G154+G155+G156</f>
        <v>0</v>
      </c>
      <c r="H153" s="249">
        <f aca="true" t="shared" si="35" ref="H153:N153">H154+H155+H156</f>
        <v>0</v>
      </c>
      <c r="I153" s="249">
        <f t="shared" si="35"/>
        <v>0</v>
      </c>
      <c r="J153" s="249">
        <f t="shared" si="35"/>
        <v>0</v>
      </c>
      <c r="K153" s="249">
        <f t="shared" si="35"/>
        <v>0</v>
      </c>
      <c r="L153" s="249">
        <f t="shared" si="35"/>
        <v>0</v>
      </c>
      <c r="M153" s="249">
        <f t="shared" si="35"/>
        <v>0</v>
      </c>
      <c r="N153" s="136">
        <f t="shared" si="35"/>
        <v>0</v>
      </c>
      <c r="O153" s="249">
        <v>100</v>
      </c>
      <c r="P153" s="249" t="e">
        <f t="shared" si="26"/>
        <v>#DIV/0!</v>
      </c>
      <c r="Q153" s="299" t="s">
        <v>239</v>
      </c>
      <c r="R153" s="140">
        <v>0</v>
      </c>
      <c r="S153" s="140">
        <v>0</v>
      </c>
      <c r="T153" s="75">
        <v>0</v>
      </c>
    </row>
    <row r="154" spans="1:20" s="24" customFormat="1" ht="94.5" outlineLevel="1">
      <c r="A154" s="34"/>
      <c r="B154" s="48"/>
      <c r="C154" s="143" t="s">
        <v>319</v>
      </c>
      <c r="D154" s="249"/>
      <c r="E154" s="242">
        <f aca="true" t="shared" si="36" ref="E154:F156">G154+I154+K154+M154</f>
        <v>0</v>
      </c>
      <c r="F154" s="242">
        <f t="shared" si="36"/>
        <v>0</v>
      </c>
      <c r="G154" s="249">
        <v>0</v>
      </c>
      <c r="H154" s="249">
        <v>0</v>
      </c>
      <c r="I154" s="249">
        <v>0</v>
      </c>
      <c r="J154" s="249">
        <v>0</v>
      </c>
      <c r="K154" s="249">
        <v>0</v>
      </c>
      <c r="L154" s="249">
        <v>0</v>
      </c>
      <c r="M154" s="249">
        <v>0</v>
      </c>
      <c r="N154" s="136">
        <v>0</v>
      </c>
      <c r="O154" s="249">
        <v>100</v>
      </c>
      <c r="P154" s="249" t="e">
        <f t="shared" si="26"/>
        <v>#DIV/0!</v>
      </c>
      <c r="Q154" s="50"/>
      <c r="R154" s="51"/>
      <c r="S154" s="51"/>
      <c r="T154" s="52"/>
    </row>
    <row r="155" spans="1:20" s="24" customFormat="1" ht="94.5" outlineLevel="1">
      <c r="A155" s="34"/>
      <c r="B155" s="48"/>
      <c r="C155" s="143" t="s">
        <v>320</v>
      </c>
      <c r="D155" s="249"/>
      <c r="E155" s="242">
        <f t="shared" si="36"/>
        <v>0</v>
      </c>
      <c r="F155" s="242">
        <f t="shared" si="36"/>
        <v>0</v>
      </c>
      <c r="G155" s="249">
        <v>0</v>
      </c>
      <c r="H155" s="249">
        <v>0</v>
      </c>
      <c r="I155" s="249">
        <v>0</v>
      </c>
      <c r="J155" s="249">
        <v>0</v>
      </c>
      <c r="K155" s="249">
        <v>0</v>
      </c>
      <c r="L155" s="249">
        <v>0</v>
      </c>
      <c r="M155" s="249">
        <v>0</v>
      </c>
      <c r="N155" s="136">
        <v>0</v>
      </c>
      <c r="O155" s="249">
        <v>100</v>
      </c>
      <c r="P155" s="249" t="e">
        <f t="shared" si="26"/>
        <v>#DIV/0!</v>
      </c>
      <c r="Q155" s="50"/>
      <c r="R155" s="51"/>
      <c r="S155" s="51"/>
      <c r="T155" s="52"/>
    </row>
    <row r="156" spans="2:20" s="169" customFormat="1" ht="110.25" outlineLevel="1">
      <c r="B156" s="178"/>
      <c r="C156" s="144" t="s">
        <v>321</v>
      </c>
      <c r="D156" s="151"/>
      <c r="E156" s="150">
        <f t="shared" si="36"/>
        <v>0</v>
      </c>
      <c r="F156" s="150">
        <f t="shared" si="36"/>
        <v>0</v>
      </c>
      <c r="G156" s="151">
        <v>0</v>
      </c>
      <c r="H156" s="151">
        <v>0</v>
      </c>
      <c r="I156" s="151">
        <v>0</v>
      </c>
      <c r="J156" s="151">
        <v>0</v>
      </c>
      <c r="K156" s="151">
        <v>0</v>
      </c>
      <c r="L156" s="151">
        <v>0</v>
      </c>
      <c r="M156" s="151">
        <v>0</v>
      </c>
      <c r="N156" s="152">
        <v>0</v>
      </c>
      <c r="O156" s="151">
        <v>100</v>
      </c>
      <c r="P156" s="151" t="e">
        <f t="shared" si="26"/>
        <v>#DIV/0!</v>
      </c>
      <c r="Q156" s="179"/>
      <c r="R156" s="180"/>
      <c r="S156" s="180"/>
      <c r="T156" s="160"/>
    </row>
    <row r="157" spans="1:20" s="24" customFormat="1" ht="47.25" outlineLevel="1">
      <c r="A157" s="34"/>
      <c r="B157" s="368">
        <v>6</v>
      </c>
      <c r="C157" s="437" t="s">
        <v>72</v>
      </c>
      <c r="D157" s="423" t="s">
        <v>301</v>
      </c>
      <c r="E157" s="393">
        <v>8087.9</v>
      </c>
      <c r="F157" s="393">
        <v>7608.71</v>
      </c>
      <c r="G157" s="402">
        <f aca="true" t="shared" si="37" ref="G157:N157">G159+G169+G172+G178+G180+G183+G187</f>
        <v>0</v>
      </c>
      <c r="H157" s="402">
        <f t="shared" si="37"/>
        <v>0</v>
      </c>
      <c r="I157" s="402">
        <v>3117.9</v>
      </c>
      <c r="J157" s="402">
        <v>3109.75</v>
      </c>
      <c r="K157" s="402">
        <v>4970</v>
      </c>
      <c r="L157" s="402">
        <v>4498.96</v>
      </c>
      <c r="M157" s="402">
        <f t="shared" si="37"/>
        <v>0</v>
      </c>
      <c r="N157" s="402">
        <f t="shared" si="37"/>
        <v>0</v>
      </c>
      <c r="O157" s="402">
        <v>100</v>
      </c>
      <c r="P157" s="402">
        <f>F157/E157*100</f>
        <v>94.07522348199163</v>
      </c>
      <c r="Q157" s="324" t="s">
        <v>119</v>
      </c>
      <c r="R157" s="325">
        <v>100</v>
      </c>
      <c r="S157" s="326">
        <v>72.22</v>
      </c>
      <c r="T157" s="326">
        <f>S157/R157*100</f>
        <v>72.22</v>
      </c>
    </row>
    <row r="158" spans="2:20" s="36" customFormat="1" ht="259.5" customHeight="1">
      <c r="B158" s="436"/>
      <c r="C158" s="438"/>
      <c r="D158" s="425"/>
      <c r="E158" s="395"/>
      <c r="F158" s="395"/>
      <c r="G158" s="404"/>
      <c r="H158" s="404"/>
      <c r="I158" s="404"/>
      <c r="J158" s="404"/>
      <c r="K158" s="404"/>
      <c r="L158" s="404"/>
      <c r="M158" s="404"/>
      <c r="N158" s="404"/>
      <c r="O158" s="404"/>
      <c r="P158" s="404"/>
      <c r="Q158" s="327" t="s">
        <v>120</v>
      </c>
      <c r="R158" s="325">
        <v>19</v>
      </c>
      <c r="S158" s="326">
        <v>12.97</v>
      </c>
      <c r="T158" s="326">
        <f>S158/R158*100</f>
        <v>68.26315789473685</v>
      </c>
    </row>
    <row r="159" spans="2:20" s="36" customFormat="1" ht="123" customHeight="1">
      <c r="B159" s="58"/>
      <c r="C159" s="428" t="s">
        <v>49</v>
      </c>
      <c r="D159" s="378"/>
      <c r="E159" s="431">
        <f>E162+E165+E166</f>
        <v>0</v>
      </c>
      <c r="F159" s="431">
        <f>F162+F165+F166</f>
        <v>0</v>
      </c>
      <c r="G159" s="431">
        <f aca="true" t="shared" si="38" ref="G159:N159">SUM(G162:G167)</f>
        <v>0</v>
      </c>
      <c r="H159" s="431">
        <f t="shared" si="38"/>
        <v>0</v>
      </c>
      <c r="I159" s="431">
        <f t="shared" si="38"/>
        <v>0</v>
      </c>
      <c r="J159" s="431">
        <f t="shared" si="38"/>
        <v>0</v>
      </c>
      <c r="K159" s="431">
        <f t="shared" si="38"/>
        <v>0</v>
      </c>
      <c r="L159" s="431">
        <f t="shared" si="38"/>
        <v>0</v>
      </c>
      <c r="M159" s="431">
        <f t="shared" si="38"/>
        <v>0</v>
      </c>
      <c r="N159" s="431">
        <f t="shared" si="38"/>
        <v>0</v>
      </c>
      <c r="O159" s="431">
        <v>100</v>
      </c>
      <c r="P159" s="431" t="e">
        <f>F159/E159*100</f>
        <v>#DIV/0!</v>
      </c>
      <c r="Q159" s="252" t="s">
        <v>121</v>
      </c>
      <c r="R159" s="296">
        <v>254.7</v>
      </c>
      <c r="S159" s="296">
        <v>316.67</v>
      </c>
      <c r="T159" s="140">
        <f>S159/R159*100</f>
        <v>124.3305850019631</v>
      </c>
    </row>
    <row r="160" spans="2:20" s="36" customFormat="1" ht="123" customHeight="1">
      <c r="B160" s="58"/>
      <c r="C160" s="429"/>
      <c r="D160" s="379"/>
      <c r="E160" s="432"/>
      <c r="F160" s="432"/>
      <c r="G160" s="432"/>
      <c r="H160" s="432"/>
      <c r="I160" s="432"/>
      <c r="J160" s="432"/>
      <c r="K160" s="432"/>
      <c r="L160" s="432"/>
      <c r="M160" s="432"/>
      <c r="N160" s="432"/>
      <c r="O160" s="432"/>
      <c r="P160" s="432"/>
      <c r="Q160" s="328" t="s">
        <v>122</v>
      </c>
      <c r="R160" s="329">
        <v>52</v>
      </c>
      <c r="S160" s="329">
        <v>62.25</v>
      </c>
      <c r="T160" s="298">
        <f>S160/R160*100</f>
        <v>119.71153846153845</v>
      </c>
    </row>
    <row r="161" spans="2:20" s="29" customFormat="1" ht="175.5" customHeight="1">
      <c r="B161" s="61"/>
      <c r="C161" s="430"/>
      <c r="D161" s="380"/>
      <c r="E161" s="433"/>
      <c r="F161" s="433"/>
      <c r="G161" s="433"/>
      <c r="H161" s="433"/>
      <c r="I161" s="433"/>
      <c r="J161" s="433"/>
      <c r="K161" s="433"/>
      <c r="L161" s="433"/>
      <c r="M161" s="433"/>
      <c r="N161" s="433"/>
      <c r="O161" s="433"/>
      <c r="P161" s="433"/>
      <c r="Q161" s="328" t="s">
        <v>118</v>
      </c>
      <c r="R161" s="329">
        <v>185</v>
      </c>
      <c r="S161" s="329">
        <v>228.65</v>
      </c>
      <c r="T161" s="298">
        <f>S161/R161*100</f>
        <v>123.59459459459458</v>
      </c>
    </row>
    <row r="162" spans="2:20" s="28" customFormat="1" ht="20.25" customHeight="1">
      <c r="B162" s="62"/>
      <c r="C162" s="428" t="s">
        <v>322</v>
      </c>
      <c r="D162" s="434"/>
      <c r="E162" s="431">
        <f>G162+I162+K162+M162</f>
        <v>0</v>
      </c>
      <c r="F162" s="431">
        <f>H162+J162+L162+N162</f>
        <v>0</v>
      </c>
      <c r="G162" s="452">
        <v>0</v>
      </c>
      <c r="H162" s="452">
        <v>0</v>
      </c>
      <c r="I162" s="452">
        <v>0</v>
      </c>
      <c r="J162" s="452">
        <v>0</v>
      </c>
      <c r="K162" s="452">
        <v>0</v>
      </c>
      <c r="L162" s="452">
        <v>0</v>
      </c>
      <c r="M162" s="452">
        <v>0</v>
      </c>
      <c r="N162" s="452">
        <v>0</v>
      </c>
      <c r="O162" s="452">
        <v>100</v>
      </c>
      <c r="P162" s="452" t="e">
        <f t="shared" si="26"/>
        <v>#DIV/0!</v>
      </c>
      <c r="Q162" s="460"/>
      <c r="R162" s="426"/>
      <c r="S162" s="362"/>
      <c r="T162" s="362"/>
    </row>
    <row r="163" spans="2:20" s="28" customFormat="1" ht="29.25" customHeight="1">
      <c r="B163" s="62"/>
      <c r="C163" s="430"/>
      <c r="D163" s="435"/>
      <c r="E163" s="433"/>
      <c r="F163" s="433"/>
      <c r="G163" s="453"/>
      <c r="H163" s="453"/>
      <c r="I163" s="453"/>
      <c r="J163" s="453"/>
      <c r="K163" s="453"/>
      <c r="L163" s="453"/>
      <c r="M163" s="453"/>
      <c r="N163" s="453"/>
      <c r="O163" s="453"/>
      <c r="P163" s="453"/>
      <c r="Q163" s="461"/>
      <c r="R163" s="427"/>
      <c r="S163" s="363"/>
      <c r="T163" s="363"/>
    </row>
    <row r="164" spans="2:20" s="146" customFormat="1" ht="54.75" customHeight="1">
      <c r="B164" s="155"/>
      <c r="C164" s="301" t="s">
        <v>323</v>
      </c>
      <c r="D164" s="302"/>
      <c r="E164" s="303">
        <f>G164+I164+K164+M164</f>
        <v>0</v>
      </c>
      <c r="F164" s="156">
        <f aca="true" t="shared" si="39" ref="F164:F171">H164+J164+L164+N164</f>
        <v>0</v>
      </c>
      <c r="G164" s="304">
        <v>0</v>
      </c>
      <c r="H164" s="304">
        <v>0</v>
      </c>
      <c r="I164" s="304">
        <v>0</v>
      </c>
      <c r="J164" s="157">
        <v>0</v>
      </c>
      <c r="K164" s="157">
        <v>0</v>
      </c>
      <c r="L164" s="157">
        <v>0</v>
      </c>
      <c r="M164" s="157">
        <v>0</v>
      </c>
      <c r="N164" s="305">
        <v>0</v>
      </c>
      <c r="O164" s="304">
        <v>100</v>
      </c>
      <c r="P164" s="306" t="e">
        <f aca="true" t="shared" si="40" ref="P164:P186">F164/E164*100</f>
        <v>#DIV/0!</v>
      </c>
      <c r="Q164" s="176"/>
      <c r="R164" s="160"/>
      <c r="S164" s="166"/>
      <c r="T164" s="166"/>
    </row>
    <row r="165" spans="2:20" s="146" customFormat="1" ht="53.25" customHeight="1">
      <c r="B165" s="155"/>
      <c r="C165" s="307" t="s">
        <v>324</v>
      </c>
      <c r="D165" s="308"/>
      <c r="E165" s="303">
        <f aca="true" t="shared" si="41" ref="E165:E193">G165+I165+K165+M165</f>
        <v>0</v>
      </c>
      <c r="F165" s="156">
        <f t="shared" si="39"/>
        <v>0</v>
      </c>
      <c r="G165" s="157">
        <v>0</v>
      </c>
      <c r="H165" s="157">
        <v>0</v>
      </c>
      <c r="I165" s="157">
        <v>0</v>
      </c>
      <c r="J165" s="157">
        <v>0</v>
      </c>
      <c r="K165" s="157">
        <v>0</v>
      </c>
      <c r="L165" s="157">
        <v>0</v>
      </c>
      <c r="M165" s="157">
        <v>0</v>
      </c>
      <c r="N165" s="309">
        <v>0</v>
      </c>
      <c r="O165" s="157">
        <v>100</v>
      </c>
      <c r="P165" s="306" t="e">
        <f t="shared" si="40"/>
        <v>#DIV/0!</v>
      </c>
      <c r="Q165" s="159"/>
      <c r="R165" s="160"/>
      <c r="S165" s="166"/>
      <c r="T165" s="166"/>
    </row>
    <row r="166" spans="2:20" s="146" customFormat="1" ht="69" customHeight="1">
      <c r="B166" s="155"/>
      <c r="C166" s="307" t="s">
        <v>325</v>
      </c>
      <c r="D166" s="308"/>
      <c r="E166" s="303">
        <f t="shared" si="41"/>
        <v>0</v>
      </c>
      <c r="F166" s="156">
        <f t="shared" si="39"/>
        <v>0</v>
      </c>
      <c r="G166" s="157">
        <v>0</v>
      </c>
      <c r="H166" s="157">
        <v>0</v>
      </c>
      <c r="I166" s="157">
        <v>0</v>
      </c>
      <c r="J166" s="157">
        <v>0</v>
      </c>
      <c r="K166" s="157">
        <v>0</v>
      </c>
      <c r="L166" s="157">
        <v>0</v>
      </c>
      <c r="M166" s="157">
        <v>0</v>
      </c>
      <c r="N166" s="309">
        <v>0</v>
      </c>
      <c r="O166" s="157">
        <v>100</v>
      </c>
      <c r="P166" s="306" t="e">
        <f t="shared" si="40"/>
        <v>#DIV/0!</v>
      </c>
      <c r="Q166" s="175"/>
      <c r="R166" s="165"/>
      <c r="S166" s="166"/>
      <c r="T166" s="166"/>
    </row>
    <row r="167" spans="2:20" s="146" customFormat="1" ht="100.5" customHeight="1">
      <c r="B167" s="155"/>
      <c r="C167" s="307" t="s">
        <v>326</v>
      </c>
      <c r="D167" s="310"/>
      <c r="E167" s="303">
        <f t="shared" si="41"/>
        <v>0</v>
      </c>
      <c r="F167" s="156">
        <f t="shared" si="39"/>
        <v>0</v>
      </c>
      <c r="G167" s="306">
        <v>0</v>
      </c>
      <c r="H167" s="306">
        <v>0</v>
      </c>
      <c r="I167" s="306">
        <v>0</v>
      </c>
      <c r="J167" s="157">
        <v>0</v>
      </c>
      <c r="K167" s="157">
        <v>0</v>
      </c>
      <c r="L167" s="157">
        <v>0</v>
      </c>
      <c r="M167" s="157">
        <v>0</v>
      </c>
      <c r="N167" s="311">
        <v>0</v>
      </c>
      <c r="O167" s="157">
        <v>100</v>
      </c>
      <c r="P167" s="306" t="e">
        <f t="shared" si="40"/>
        <v>#DIV/0!</v>
      </c>
      <c r="Q167" s="174"/>
      <c r="R167" s="168"/>
      <c r="S167" s="162"/>
      <c r="T167" s="162"/>
    </row>
    <row r="168" spans="2:20" s="146" customFormat="1" ht="57.75" customHeight="1">
      <c r="B168" s="155"/>
      <c r="C168" s="307" t="s">
        <v>327</v>
      </c>
      <c r="D168" s="310"/>
      <c r="E168" s="303">
        <f t="shared" si="41"/>
        <v>0</v>
      </c>
      <c r="F168" s="156">
        <f>H168+J168+L168+N168</f>
        <v>0</v>
      </c>
      <c r="G168" s="306">
        <v>0</v>
      </c>
      <c r="H168" s="306">
        <v>0</v>
      </c>
      <c r="I168" s="306">
        <v>0</v>
      </c>
      <c r="J168" s="157">
        <v>0</v>
      </c>
      <c r="K168" s="157">
        <v>0</v>
      </c>
      <c r="L168" s="157">
        <v>0</v>
      </c>
      <c r="M168" s="157">
        <v>0</v>
      </c>
      <c r="N168" s="311">
        <v>0</v>
      </c>
      <c r="O168" s="157">
        <v>100</v>
      </c>
      <c r="P168" s="306" t="e">
        <f t="shared" si="40"/>
        <v>#DIV/0!</v>
      </c>
      <c r="Q168" s="174"/>
      <c r="R168" s="168"/>
      <c r="S168" s="162"/>
      <c r="T168" s="162"/>
    </row>
    <row r="169" spans="2:20" s="38" customFormat="1" ht="69" customHeight="1">
      <c r="B169" s="62"/>
      <c r="C169" s="312" t="s">
        <v>20</v>
      </c>
      <c r="D169" s="313"/>
      <c r="E169" s="247">
        <f t="shared" si="41"/>
        <v>0</v>
      </c>
      <c r="F169" s="154">
        <f t="shared" si="39"/>
        <v>0</v>
      </c>
      <c r="G169" s="247">
        <f>G170+G171</f>
        <v>0</v>
      </c>
      <c r="H169" s="247">
        <f aca="true" t="shared" si="42" ref="H169:N169">H170+H171</f>
        <v>0</v>
      </c>
      <c r="I169" s="247">
        <f t="shared" si="42"/>
        <v>0</v>
      </c>
      <c r="J169" s="247">
        <f t="shared" si="42"/>
        <v>0</v>
      </c>
      <c r="K169" s="247">
        <f t="shared" si="42"/>
        <v>0</v>
      </c>
      <c r="L169" s="247">
        <f t="shared" si="42"/>
        <v>0</v>
      </c>
      <c r="M169" s="247">
        <f t="shared" si="42"/>
        <v>0</v>
      </c>
      <c r="N169" s="247">
        <f t="shared" si="42"/>
        <v>0</v>
      </c>
      <c r="O169" s="147">
        <v>100</v>
      </c>
      <c r="P169" s="314" t="e">
        <f t="shared" si="40"/>
        <v>#DIV/0!</v>
      </c>
      <c r="Q169" s="103"/>
      <c r="R169" s="104"/>
      <c r="S169" s="37"/>
      <c r="T169" s="37"/>
    </row>
    <row r="170" spans="2:20" s="173" customFormat="1" ht="69" customHeight="1">
      <c r="B170" s="155"/>
      <c r="C170" s="315" t="s">
        <v>328</v>
      </c>
      <c r="D170" s="316"/>
      <c r="E170" s="303">
        <f t="shared" si="41"/>
        <v>0</v>
      </c>
      <c r="F170" s="156">
        <f t="shared" si="39"/>
        <v>0</v>
      </c>
      <c r="G170" s="306">
        <v>0</v>
      </c>
      <c r="H170" s="306">
        <v>0</v>
      </c>
      <c r="I170" s="306">
        <v>0</v>
      </c>
      <c r="J170" s="157">
        <v>0</v>
      </c>
      <c r="K170" s="157">
        <v>0</v>
      </c>
      <c r="L170" s="157">
        <v>0</v>
      </c>
      <c r="M170" s="157">
        <v>0</v>
      </c>
      <c r="N170" s="311">
        <v>0</v>
      </c>
      <c r="O170" s="157">
        <v>100</v>
      </c>
      <c r="P170" s="314" t="e">
        <f t="shared" si="40"/>
        <v>#DIV/0!</v>
      </c>
      <c r="Q170" s="170"/>
      <c r="R170" s="171"/>
      <c r="S170" s="172"/>
      <c r="T170" s="172"/>
    </row>
    <row r="171" spans="2:20" s="169" customFormat="1" ht="106.5" customHeight="1">
      <c r="B171" s="167"/>
      <c r="C171" s="315" t="s">
        <v>329</v>
      </c>
      <c r="D171" s="310"/>
      <c r="E171" s="303">
        <f t="shared" si="41"/>
        <v>0</v>
      </c>
      <c r="F171" s="156">
        <f t="shared" si="39"/>
        <v>0</v>
      </c>
      <c r="G171" s="306">
        <v>0</v>
      </c>
      <c r="H171" s="306">
        <v>0</v>
      </c>
      <c r="I171" s="306">
        <v>0</v>
      </c>
      <c r="J171" s="157">
        <v>0</v>
      </c>
      <c r="K171" s="157">
        <v>0</v>
      </c>
      <c r="L171" s="157">
        <v>0</v>
      </c>
      <c r="M171" s="157">
        <v>0</v>
      </c>
      <c r="N171" s="311">
        <v>0</v>
      </c>
      <c r="O171" s="157">
        <v>100</v>
      </c>
      <c r="P171" s="306" t="e">
        <f t="shared" si="40"/>
        <v>#DIV/0!</v>
      </c>
      <c r="Q171" s="330" t="s">
        <v>256</v>
      </c>
      <c r="R171" s="331">
        <v>1250</v>
      </c>
      <c r="S171" s="331">
        <v>1950</v>
      </c>
      <c r="T171" s="254">
        <f>S171/R171*100</f>
        <v>156</v>
      </c>
    </row>
    <row r="172" spans="2:20" s="28" customFormat="1" ht="117" customHeight="1">
      <c r="B172" s="62"/>
      <c r="C172" s="312" t="s">
        <v>44</v>
      </c>
      <c r="D172" s="246"/>
      <c r="E172" s="247">
        <f t="shared" si="41"/>
        <v>0</v>
      </c>
      <c r="F172" s="244">
        <f aca="true" t="shared" si="43" ref="F172:N172">F173+F175+F176</f>
        <v>0</v>
      </c>
      <c r="G172" s="244">
        <f t="shared" si="43"/>
        <v>0</v>
      </c>
      <c r="H172" s="244">
        <f t="shared" si="43"/>
        <v>0</v>
      </c>
      <c r="I172" s="244">
        <f t="shared" si="43"/>
        <v>0</v>
      </c>
      <c r="J172" s="242">
        <f t="shared" si="43"/>
        <v>0</v>
      </c>
      <c r="K172" s="242">
        <f t="shared" si="43"/>
        <v>0</v>
      </c>
      <c r="L172" s="242">
        <f t="shared" si="43"/>
        <v>0</v>
      </c>
      <c r="M172" s="242">
        <f t="shared" si="43"/>
        <v>0</v>
      </c>
      <c r="N172" s="317">
        <f t="shared" si="43"/>
        <v>0</v>
      </c>
      <c r="O172" s="244">
        <v>100</v>
      </c>
      <c r="P172" s="314" t="e">
        <f t="shared" si="40"/>
        <v>#DIV/0!</v>
      </c>
      <c r="Q172" s="252" t="s">
        <v>123</v>
      </c>
      <c r="R172" s="245">
        <v>13000</v>
      </c>
      <c r="S172" s="245">
        <v>16236</v>
      </c>
      <c r="T172" s="245">
        <f>S172/R172*100</f>
        <v>124.8923076923077</v>
      </c>
    </row>
    <row r="173" spans="2:20" s="146" customFormat="1" ht="94.5">
      <c r="B173" s="155"/>
      <c r="C173" s="307" t="s">
        <v>330</v>
      </c>
      <c r="D173" s="308"/>
      <c r="E173" s="303">
        <f t="shared" si="41"/>
        <v>0</v>
      </c>
      <c r="F173" s="156">
        <f>H173+J173+L173+N173</f>
        <v>0</v>
      </c>
      <c r="G173" s="157">
        <v>0</v>
      </c>
      <c r="H173" s="157">
        <v>0</v>
      </c>
      <c r="I173" s="157">
        <v>0</v>
      </c>
      <c r="J173" s="157">
        <v>0</v>
      </c>
      <c r="K173" s="157">
        <v>0</v>
      </c>
      <c r="L173" s="157">
        <v>0</v>
      </c>
      <c r="M173" s="157">
        <v>0</v>
      </c>
      <c r="N173" s="309">
        <v>0</v>
      </c>
      <c r="O173" s="157">
        <v>100</v>
      </c>
      <c r="P173" s="306" t="e">
        <f t="shared" si="40"/>
        <v>#DIV/0!</v>
      </c>
      <c r="Q173" s="328" t="s">
        <v>124</v>
      </c>
      <c r="R173" s="298">
        <v>1050</v>
      </c>
      <c r="S173" s="298">
        <v>1363</v>
      </c>
      <c r="T173" s="254">
        <f>S173/R173*100</f>
        <v>129.80952380952382</v>
      </c>
    </row>
    <row r="174" spans="2:20" s="146" customFormat="1" ht="42.75" customHeight="1">
      <c r="B174" s="155"/>
      <c r="C174" s="307" t="s">
        <v>331</v>
      </c>
      <c r="D174" s="308"/>
      <c r="E174" s="303">
        <f t="shared" si="41"/>
        <v>0</v>
      </c>
      <c r="F174" s="156">
        <f>H174+J174+L174+N174</f>
        <v>0</v>
      </c>
      <c r="G174" s="157">
        <v>0</v>
      </c>
      <c r="H174" s="157">
        <v>0</v>
      </c>
      <c r="I174" s="157">
        <v>0</v>
      </c>
      <c r="J174" s="157">
        <v>0</v>
      </c>
      <c r="K174" s="157">
        <v>0</v>
      </c>
      <c r="L174" s="157">
        <v>0</v>
      </c>
      <c r="M174" s="157">
        <v>0</v>
      </c>
      <c r="N174" s="309">
        <v>0</v>
      </c>
      <c r="O174" s="157">
        <v>100</v>
      </c>
      <c r="P174" s="306" t="e">
        <f t="shared" si="40"/>
        <v>#DIV/0!</v>
      </c>
      <c r="Q174" s="159"/>
      <c r="R174" s="165"/>
      <c r="S174" s="166"/>
      <c r="T174" s="166"/>
    </row>
    <row r="175" spans="2:20" s="28" customFormat="1" ht="36.75" customHeight="1">
      <c r="B175" s="62"/>
      <c r="C175" s="318" t="s">
        <v>332</v>
      </c>
      <c r="D175" s="158"/>
      <c r="E175" s="247">
        <f t="shared" si="41"/>
        <v>0</v>
      </c>
      <c r="F175" s="154">
        <f>H175+J175+L175+N175</f>
        <v>0</v>
      </c>
      <c r="G175" s="147">
        <v>0</v>
      </c>
      <c r="H175" s="147">
        <v>0</v>
      </c>
      <c r="I175" s="147">
        <v>0</v>
      </c>
      <c r="J175" s="147">
        <v>0</v>
      </c>
      <c r="K175" s="147">
        <v>0</v>
      </c>
      <c r="L175" s="147">
        <v>0</v>
      </c>
      <c r="M175" s="147">
        <v>0</v>
      </c>
      <c r="N175" s="319">
        <v>0</v>
      </c>
      <c r="O175" s="147">
        <v>100</v>
      </c>
      <c r="P175" s="314" t="e">
        <f t="shared" si="40"/>
        <v>#DIV/0!</v>
      </c>
      <c r="Q175" s="105"/>
      <c r="R175" s="92"/>
      <c r="S175" s="32"/>
      <c r="T175" s="32"/>
    </row>
    <row r="176" spans="2:20" s="146" customFormat="1" ht="47.25" customHeight="1">
      <c r="B176" s="155"/>
      <c r="C176" s="307" t="s">
        <v>333</v>
      </c>
      <c r="D176" s="310"/>
      <c r="E176" s="303">
        <f t="shared" si="41"/>
        <v>0</v>
      </c>
      <c r="F176" s="303">
        <f>H176+J176+L176+N176</f>
        <v>0</v>
      </c>
      <c r="G176" s="306">
        <v>0</v>
      </c>
      <c r="H176" s="306">
        <v>0</v>
      </c>
      <c r="I176" s="306">
        <v>0</v>
      </c>
      <c r="J176" s="157">
        <v>0</v>
      </c>
      <c r="K176" s="157">
        <v>0</v>
      </c>
      <c r="L176" s="157">
        <v>0</v>
      </c>
      <c r="M176" s="157">
        <v>0</v>
      </c>
      <c r="N176" s="311">
        <v>0</v>
      </c>
      <c r="O176" s="306">
        <v>100</v>
      </c>
      <c r="P176" s="306" t="e">
        <f t="shared" si="40"/>
        <v>#DIV/0!</v>
      </c>
      <c r="Q176" s="159"/>
      <c r="R176" s="165"/>
      <c r="S176" s="166"/>
      <c r="T176" s="166"/>
    </row>
    <row r="177" spans="2:20" s="146" customFormat="1" ht="54.75" customHeight="1">
      <c r="B177" s="155"/>
      <c r="C177" s="307" t="s">
        <v>334</v>
      </c>
      <c r="D177" s="310"/>
      <c r="E177" s="303">
        <f t="shared" si="41"/>
        <v>0</v>
      </c>
      <c r="F177" s="303">
        <f>H177+J177+L177+N177</f>
        <v>0</v>
      </c>
      <c r="G177" s="306">
        <v>0</v>
      </c>
      <c r="H177" s="306">
        <v>0</v>
      </c>
      <c r="I177" s="306">
        <v>0</v>
      </c>
      <c r="J177" s="157">
        <v>0</v>
      </c>
      <c r="K177" s="157">
        <v>0</v>
      </c>
      <c r="L177" s="157">
        <v>0</v>
      </c>
      <c r="M177" s="157">
        <v>0</v>
      </c>
      <c r="N177" s="311">
        <v>0</v>
      </c>
      <c r="O177" s="306">
        <v>100</v>
      </c>
      <c r="P177" s="306" t="e">
        <f t="shared" si="40"/>
        <v>#DIV/0!</v>
      </c>
      <c r="Q177" s="159"/>
      <c r="R177" s="165"/>
      <c r="S177" s="166"/>
      <c r="T177" s="166"/>
    </row>
    <row r="178" spans="2:20" s="28" customFormat="1" ht="42" customHeight="1">
      <c r="B178" s="62"/>
      <c r="C178" s="318" t="s">
        <v>45</v>
      </c>
      <c r="D178" s="313"/>
      <c r="E178" s="247">
        <f t="shared" si="41"/>
        <v>0</v>
      </c>
      <c r="F178" s="247">
        <f aca="true" t="shared" si="44" ref="F178:N178">F179</f>
        <v>0</v>
      </c>
      <c r="G178" s="247">
        <f t="shared" si="44"/>
        <v>0</v>
      </c>
      <c r="H178" s="247">
        <f t="shared" si="44"/>
        <v>0</v>
      </c>
      <c r="I178" s="247">
        <f t="shared" si="44"/>
        <v>0</v>
      </c>
      <c r="J178" s="154">
        <f t="shared" si="44"/>
        <v>0</v>
      </c>
      <c r="K178" s="154">
        <f t="shared" si="44"/>
        <v>0</v>
      </c>
      <c r="L178" s="154">
        <f t="shared" si="44"/>
        <v>0</v>
      </c>
      <c r="M178" s="154">
        <f t="shared" si="44"/>
        <v>0</v>
      </c>
      <c r="N178" s="320">
        <f t="shared" si="44"/>
        <v>0</v>
      </c>
      <c r="O178" s="247">
        <v>100</v>
      </c>
      <c r="P178" s="314" t="e">
        <f t="shared" si="40"/>
        <v>#DIV/0!</v>
      </c>
      <c r="Q178" s="106"/>
      <c r="R178" s="107"/>
      <c r="S178" s="39"/>
      <c r="T178" s="39"/>
    </row>
    <row r="179" spans="2:20" s="146" customFormat="1" ht="162.75" customHeight="1">
      <c r="B179" s="155"/>
      <c r="C179" s="307" t="s">
        <v>335</v>
      </c>
      <c r="D179" s="310"/>
      <c r="E179" s="303">
        <f t="shared" si="41"/>
        <v>0</v>
      </c>
      <c r="F179" s="303">
        <f aca="true" t="shared" si="45" ref="F179:F186">H179+J179+L179+N179</f>
        <v>0</v>
      </c>
      <c r="G179" s="306">
        <v>0</v>
      </c>
      <c r="H179" s="306">
        <v>0</v>
      </c>
      <c r="I179" s="306">
        <v>0</v>
      </c>
      <c r="J179" s="157">
        <v>0</v>
      </c>
      <c r="K179" s="157">
        <v>0</v>
      </c>
      <c r="L179" s="157">
        <v>0</v>
      </c>
      <c r="M179" s="157">
        <v>0</v>
      </c>
      <c r="N179" s="311">
        <v>0</v>
      </c>
      <c r="O179" s="306">
        <v>100</v>
      </c>
      <c r="P179" s="306" t="e">
        <f t="shared" si="40"/>
        <v>#DIV/0!</v>
      </c>
      <c r="Q179" s="328" t="s">
        <v>19</v>
      </c>
      <c r="R179" s="298">
        <v>340</v>
      </c>
      <c r="S179" s="298">
        <v>326</v>
      </c>
      <c r="T179" s="298">
        <f>S179/R179*100</f>
        <v>95.88235294117648</v>
      </c>
    </row>
    <row r="180" spans="2:20" s="146" customFormat="1" ht="55.5" customHeight="1">
      <c r="B180" s="155"/>
      <c r="C180" s="307" t="s">
        <v>46</v>
      </c>
      <c r="D180" s="316"/>
      <c r="E180" s="303">
        <f t="shared" si="41"/>
        <v>0</v>
      </c>
      <c r="F180" s="156">
        <f t="shared" si="45"/>
        <v>0</v>
      </c>
      <c r="G180" s="303">
        <f>G181+G182</f>
        <v>0</v>
      </c>
      <c r="H180" s="303">
        <f aca="true" t="shared" si="46" ref="H180:N180">H181+H182</f>
        <v>0</v>
      </c>
      <c r="I180" s="303">
        <f t="shared" si="46"/>
        <v>0</v>
      </c>
      <c r="J180" s="156">
        <f t="shared" si="46"/>
        <v>0</v>
      </c>
      <c r="K180" s="156">
        <f t="shared" si="46"/>
        <v>0</v>
      </c>
      <c r="L180" s="156">
        <f t="shared" si="46"/>
        <v>0</v>
      </c>
      <c r="M180" s="156">
        <f t="shared" si="46"/>
        <v>0</v>
      </c>
      <c r="N180" s="321">
        <f t="shared" si="46"/>
        <v>0</v>
      </c>
      <c r="O180" s="303">
        <v>100</v>
      </c>
      <c r="P180" s="306" t="e">
        <f t="shared" si="40"/>
        <v>#DIV/0!</v>
      </c>
      <c r="Q180" s="159"/>
      <c r="R180" s="165"/>
      <c r="S180" s="166"/>
      <c r="T180" s="166"/>
    </row>
    <row r="181" spans="2:20" s="146" customFormat="1" ht="88.5" customHeight="1">
      <c r="B181" s="155"/>
      <c r="C181" s="307" t="s">
        <v>336</v>
      </c>
      <c r="D181" s="310"/>
      <c r="E181" s="303">
        <f t="shared" si="41"/>
        <v>0</v>
      </c>
      <c r="F181" s="156">
        <f t="shared" si="45"/>
        <v>0</v>
      </c>
      <c r="G181" s="306">
        <v>0</v>
      </c>
      <c r="H181" s="306">
        <v>0</v>
      </c>
      <c r="I181" s="306">
        <v>0</v>
      </c>
      <c r="J181" s="157">
        <v>0</v>
      </c>
      <c r="K181" s="157">
        <v>0</v>
      </c>
      <c r="L181" s="157">
        <v>0</v>
      </c>
      <c r="M181" s="157">
        <v>0</v>
      </c>
      <c r="N181" s="311">
        <v>0</v>
      </c>
      <c r="O181" s="306">
        <v>100</v>
      </c>
      <c r="P181" s="306" t="e">
        <f t="shared" si="40"/>
        <v>#DIV/0!</v>
      </c>
      <c r="Q181" s="328" t="s">
        <v>125</v>
      </c>
      <c r="R181" s="298">
        <v>800</v>
      </c>
      <c r="S181" s="298">
        <v>919</v>
      </c>
      <c r="T181" s="298">
        <f>S181/R181*100</f>
        <v>114.875</v>
      </c>
    </row>
    <row r="182" spans="2:20" s="146" customFormat="1" ht="56.25" customHeight="1">
      <c r="B182" s="155"/>
      <c r="C182" s="307" t="s">
        <v>337</v>
      </c>
      <c r="D182" s="310"/>
      <c r="E182" s="303">
        <f t="shared" si="41"/>
        <v>0</v>
      </c>
      <c r="F182" s="156">
        <f t="shared" si="45"/>
        <v>0</v>
      </c>
      <c r="G182" s="306">
        <v>0</v>
      </c>
      <c r="H182" s="306">
        <v>0</v>
      </c>
      <c r="I182" s="306">
        <v>0</v>
      </c>
      <c r="J182" s="157">
        <v>0</v>
      </c>
      <c r="K182" s="157">
        <v>0</v>
      </c>
      <c r="L182" s="157">
        <v>0</v>
      </c>
      <c r="M182" s="157">
        <v>0</v>
      </c>
      <c r="N182" s="311">
        <v>0</v>
      </c>
      <c r="O182" s="306">
        <v>100</v>
      </c>
      <c r="P182" s="306" t="e">
        <f t="shared" si="40"/>
        <v>#DIV/0!</v>
      </c>
      <c r="Q182" s="164"/>
      <c r="R182" s="165"/>
      <c r="S182" s="166"/>
      <c r="T182" s="166"/>
    </row>
    <row r="183" spans="2:20" s="146" customFormat="1" ht="69" customHeight="1">
      <c r="B183" s="155"/>
      <c r="C183" s="315" t="s">
        <v>117</v>
      </c>
      <c r="D183" s="322"/>
      <c r="E183" s="303">
        <v>8087.9</v>
      </c>
      <c r="F183" s="248">
        <v>7608.71</v>
      </c>
      <c r="G183" s="248">
        <f>G184+G185+G186</f>
        <v>0</v>
      </c>
      <c r="H183" s="248">
        <f aca="true" t="shared" si="47" ref="H183:N183">H184+H185+H186</f>
        <v>0</v>
      </c>
      <c r="I183" s="248">
        <v>3117.9</v>
      </c>
      <c r="J183" s="248">
        <v>3109.75</v>
      </c>
      <c r="K183" s="248">
        <v>4970</v>
      </c>
      <c r="L183" s="248">
        <v>4498.96</v>
      </c>
      <c r="M183" s="248">
        <f t="shared" si="47"/>
        <v>0</v>
      </c>
      <c r="N183" s="248">
        <f t="shared" si="47"/>
        <v>0</v>
      </c>
      <c r="O183" s="248">
        <v>100</v>
      </c>
      <c r="P183" s="303">
        <f t="shared" si="40"/>
        <v>94.07522348199163</v>
      </c>
      <c r="Q183" s="328" t="s">
        <v>126</v>
      </c>
      <c r="R183" s="145">
        <v>4970</v>
      </c>
      <c r="S183" s="145">
        <v>4498.96</v>
      </c>
      <c r="T183" s="298">
        <f>S183/R183*100</f>
        <v>90.52233400402415</v>
      </c>
    </row>
    <row r="184" spans="2:21" s="163" customFormat="1" ht="72.75" customHeight="1">
      <c r="B184" s="167"/>
      <c r="C184" s="315" t="s">
        <v>338</v>
      </c>
      <c r="D184" s="310"/>
      <c r="E184" s="303">
        <v>4970</v>
      </c>
      <c r="F184" s="156">
        <v>4498.96</v>
      </c>
      <c r="G184" s="157">
        <v>0</v>
      </c>
      <c r="H184" s="157">
        <v>0</v>
      </c>
      <c r="I184" s="157">
        <v>0</v>
      </c>
      <c r="J184" s="157">
        <v>0</v>
      </c>
      <c r="K184" s="157">
        <v>4970</v>
      </c>
      <c r="L184" s="157">
        <v>4498.96</v>
      </c>
      <c r="M184" s="157">
        <v>0</v>
      </c>
      <c r="N184" s="309">
        <v>0</v>
      </c>
      <c r="O184" s="303">
        <v>100</v>
      </c>
      <c r="P184" s="303">
        <f t="shared" si="40"/>
        <v>90.52233400402415</v>
      </c>
      <c r="Q184" s="159"/>
      <c r="R184" s="160"/>
      <c r="S184" s="160"/>
      <c r="T184" s="168"/>
      <c r="U184" s="169"/>
    </row>
    <row r="185" spans="2:20" s="146" customFormat="1" ht="104.25" customHeight="1" outlineLevel="1">
      <c r="B185" s="155"/>
      <c r="C185" s="315" t="s">
        <v>339</v>
      </c>
      <c r="D185" s="308"/>
      <c r="E185" s="303">
        <v>3117.9</v>
      </c>
      <c r="F185" s="156">
        <v>3109.75</v>
      </c>
      <c r="G185" s="157">
        <v>0</v>
      </c>
      <c r="H185" s="157">
        <v>0</v>
      </c>
      <c r="I185" s="157">
        <v>3117.9</v>
      </c>
      <c r="J185" s="157">
        <v>3109.75</v>
      </c>
      <c r="K185" s="157">
        <v>0</v>
      </c>
      <c r="L185" s="157">
        <v>0</v>
      </c>
      <c r="M185" s="157">
        <v>0</v>
      </c>
      <c r="N185" s="309">
        <v>0</v>
      </c>
      <c r="O185" s="157">
        <v>100</v>
      </c>
      <c r="P185" s="306">
        <f t="shared" si="40"/>
        <v>99.73860611308893</v>
      </c>
      <c r="Q185" s="144" t="s">
        <v>127</v>
      </c>
      <c r="R185" s="145" t="s">
        <v>128</v>
      </c>
      <c r="S185" s="298">
        <v>99.74</v>
      </c>
      <c r="T185" s="298">
        <v>99.74</v>
      </c>
    </row>
    <row r="186" spans="2:20" s="28" customFormat="1" ht="99" customHeight="1">
      <c r="B186" s="62"/>
      <c r="C186" s="318" t="s">
        <v>340</v>
      </c>
      <c r="D186" s="323"/>
      <c r="E186" s="247">
        <f t="shared" si="41"/>
        <v>0</v>
      </c>
      <c r="F186" s="154">
        <f t="shared" si="45"/>
        <v>0</v>
      </c>
      <c r="G186" s="147">
        <v>0</v>
      </c>
      <c r="H186" s="147">
        <v>0</v>
      </c>
      <c r="I186" s="147">
        <v>0</v>
      </c>
      <c r="J186" s="147">
        <v>0</v>
      </c>
      <c r="K186" s="147">
        <v>0</v>
      </c>
      <c r="L186" s="147">
        <v>0</v>
      </c>
      <c r="M186" s="147">
        <v>0</v>
      </c>
      <c r="N186" s="319">
        <v>0</v>
      </c>
      <c r="O186" s="314">
        <v>100</v>
      </c>
      <c r="P186" s="147" t="e">
        <f t="shared" si="40"/>
        <v>#DIV/0!</v>
      </c>
      <c r="Q186" s="141" t="s">
        <v>254</v>
      </c>
      <c r="R186" s="332">
        <v>0</v>
      </c>
      <c r="S186" s="333" t="s">
        <v>255</v>
      </c>
      <c r="T186" s="253">
        <v>0</v>
      </c>
    </row>
    <row r="187" spans="2:20" s="28" customFormat="1" ht="72.75" customHeight="1">
      <c r="B187" s="62"/>
      <c r="C187" s="318" t="s">
        <v>307</v>
      </c>
      <c r="D187" s="323"/>
      <c r="E187" s="247">
        <f t="shared" si="41"/>
        <v>0</v>
      </c>
      <c r="F187" s="247">
        <f aca="true" t="shared" si="48" ref="F187:N187">F188</f>
        <v>0</v>
      </c>
      <c r="G187" s="247">
        <f>G188+G189+G193</f>
        <v>0</v>
      </c>
      <c r="H187" s="247">
        <f t="shared" si="48"/>
        <v>0</v>
      </c>
      <c r="I187" s="247">
        <f>I188+I189+I193</f>
        <v>0</v>
      </c>
      <c r="J187" s="154">
        <f t="shared" si="48"/>
        <v>0</v>
      </c>
      <c r="K187" s="154">
        <f>K188+K189+K193</f>
        <v>0</v>
      </c>
      <c r="L187" s="154">
        <f t="shared" si="48"/>
        <v>0</v>
      </c>
      <c r="M187" s="154">
        <f t="shared" si="48"/>
        <v>0</v>
      </c>
      <c r="N187" s="320">
        <f t="shared" si="48"/>
        <v>0</v>
      </c>
      <c r="O187" s="314">
        <v>100</v>
      </c>
      <c r="P187" s="147" t="e">
        <f aca="true" t="shared" si="49" ref="P187:P194">F187/E187*100</f>
        <v>#DIV/0!</v>
      </c>
      <c r="Q187" s="91"/>
      <c r="R187" s="92"/>
      <c r="S187" s="32"/>
      <c r="T187" s="221"/>
    </row>
    <row r="188" spans="2:20" s="146" customFormat="1" ht="84" customHeight="1">
      <c r="B188" s="155"/>
      <c r="C188" s="307" t="s">
        <v>341</v>
      </c>
      <c r="D188" s="310"/>
      <c r="E188" s="303">
        <f t="shared" si="41"/>
        <v>0</v>
      </c>
      <c r="F188" s="156">
        <f aca="true" t="shared" si="50" ref="F188:F193">H188+J188+L188+N188</f>
        <v>0</v>
      </c>
      <c r="G188" s="306">
        <v>0</v>
      </c>
      <c r="H188" s="306">
        <v>0</v>
      </c>
      <c r="I188" s="306">
        <v>0</v>
      </c>
      <c r="J188" s="157">
        <v>0</v>
      </c>
      <c r="K188" s="157">
        <v>0</v>
      </c>
      <c r="L188" s="157">
        <v>0</v>
      </c>
      <c r="M188" s="157">
        <v>0</v>
      </c>
      <c r="N188" s="311">
        <v>0</v>
      </c>
      <c r="O188" s="306">
        <v>100</v>
      </c>
      <c r="P188" s="157" t="e">
        <f t="shared" si="49"/>
        <v>#DIV/0!</v>
      </c>
      <c r="Q188" s="177" t="s">
        <v>129</v>
      </c>
      <c r="R188" s="298">
        <v>0</v>
      </c>
      <c r="S188" s="298">
        <v>0</v>
      </c>
      <c r="T188" s="331" t="e">
        <f aca="true" t="shared" si="51" ref="T188:T195">S188/R188*100</f>
        <v>#DIV/0!</v>
      </c>
    </row>
    <row r="189" spans="2:20" s="146" customFormat="1" ht="90" customHeight="1">
      <c r="B189" s="155"/>
      <c r="C189" s="307" t="s">
        <v>342</v>
      </c>
      <c r="D189" s="310"/>
      <c r="E189" s="303">
        <f t="shared" si="41"/>
        <v>0</v>
      </c>
      <c r="F189" s="156">
        <f t="shared" si="50"/>
        <v>0</v>
      </c>
      <c r="G189" s="306">
        <v>0</v>
      </c>
      <c r="H189" s="306">
        <v>0</v>
      </c>
      <c r="I189" s="306">
        <v>0</v>
      </c>
      <c r="J189" s="157">
        <v>0</v>
      </c>
      <c r="K189" s="157">
        <v>0</v>
      </c>
      <c r="L189" s="157">
        <v>0</v>
      </c>
      <c r="M189" s="157">
        <v>0</v>
      </c>
      <c r="N189" s="311">
        <v>0</v>
      </c>
      <c r="O189" s="306">
        <v>0</v>
      </c>
      <c r="P189" s="157" t="e">
        <f t="shared" si="49"/>
        <v>#DIV/0!</v>
      </c>
      <c r="Q189" s="328" t="s">
        <v>130</v>
      </c>
      <c r="R189" s="298">
        <v>0</v>
      </c>
      <c r="S189" s="298">
        <v>0</v>
      </c>
      <c r="T189" s="331" t="e">
        <f t="shared" si="51"/>
        <v>#DIV/0!</v>
      </c>
    </row>
    <row r="190" spans="2:20" s="146" customFormat="1" ht="75.75" customHeight="1">
      <c r="B190" s="155"/>
      <c r="C190" s="307" t="s">
        <v>343</v>
      </c>
      <c r="D190" s="310"/>
      <c r="E190" s="303">
        <f t="shared" si="41"/>
        <v>0</v>
      </c>
      <c r="F190" s="156">
        <f t="shared" si="50"/>
        <v>0</v>
      </c>
      <c r="G190" s="306">
        <v>0</v>
      </c>
      <c r="H190" s="306">
        <v>0</v>
      </c>
      <c r="I190" s="306">
        <v>0</v>
      </c>
      <c r="J190" s="157">
        <v>0</v>
      </c>
      <c r="K190" s="157">
        <v>0</v>
      </c>
      <c r="L190" s="157">
        <v>0</v>
      </c>
      <c r="M190" s="157">
        <v>0</v>
      </c>
      <c r="N190" s="311">
        <v>0</v>
      </c>
      <c r="O190" s="306">
        <v>0</v>
      </c>
      <c r="P190" s="157" t="e">
        <f t="shared" si="49"/>
        <v>#DIV/0!</v>
      </c>
      <c r="Q190" s="177" t="s">
        <v>134</v>
      </c>
      <c r="R190" s="298">
        <v>0</v>
      </c>
      <c r="S190" s="298">
        <v>0</v>
      </c>
      <c r="T190" s="331" t="e">
        <f t="shared" si="51"/>
        <v>#DIV/0!</v>
      </c>
    </row>
    <row r="191" spans="2:20" s="146" customFormat="1" ht="60.75" customHeight="1">
      <c r="B191" s="155"/>
      <c r="C191" s="307" t="s">
        <v>344</v>
      </c>
      <c r="D191" s="310"/>
      <c r="E191" s="303">
        <f t="shared" si="41"/>
        <v>0</v>
      </c>
      <c r="F191" s="156">
        <f t="shared" si="50"/>
        <v>0</v>
      </c>
      <c r="G191" s="306">
        <v>0</v>
      </c>
      <c r="H191" s="306">
        <v>0</v>
      </c>
      <c r="I191" s="306">
        <v>0</v>
      </c>
      <c r="J191" s="157">
        <v>0</v>
      </c>
      <c r="K191" s="157">
        <v>0</v>
      </c>
      <c r="L191" s="157">
        <v>0</v>
      </c>
      <c r="M191" s="157">
        <v>0</v>
      </c>
      <c r="N191" s="311">
        <v>0</v>
      </c>
      <c r="O191" s="306">
        <v>0</v>
      </c>
      <c r="P191" s="157" t="e">
        <f t="shared" si="49"/>
        <v>#DIV/0!</v>
      </c>
      <c r="Q191" s="328" t="s">
        <v>133</v>
      </c>
      <c r="R191" s="298">
        <v>0</v>
      </c>
      <c r="S191" s="298">
        <v>0</v>
      </c>
      <c r="T191" s="331" t="e">
        <f t="shared" si="51"/>
        <v>#DIV/0!</v>
      </c>
    </row>
    <row r="192" spans="2:20" s="146" customFormat="1" ht="58.5" customHeight="1">
      <c r="B192" s="155"/>
      <c r="C192" s="307" t="s">
        <v>345</v>
      </c>
      <c r="D192" s="310"/>
      <c r="E192" s="303">
        <f t="shared" si="41"/>
        <v>0</v>
      </c>
      <c r="F192" s="156">
        <f t="shared" si="50"/>
        <v>0</v>
      </c>
      <c r="G192" s="306">
        <v>0</v>
      </c>
      <c r="H192" s="306">
        <v>0</v>
      </c>
      <c r="I192" s="306">
        <v>0</v>
      </c>
      <c r="J192" s="157">
        <v>0</v>
      </c>
      <c r="K192" s="157">
        <v>0</v>
      </c>
      <c r="L192" s="157">
        <v>0</v>
      </c>
      <c r="M192" s="157">
        <v>0</v>
      </c>
      <c r="N192" s="311">
        <v>0</v>
      </c>
      <c r="O192" s="306">
        <v>0</v>
      </c>
      <c r="P192" s="157" t="e">
        <f t="shared" si="49"/>
        <v>#DIV/0!</v>
      </c>
      <c r="Q192" s="328" t="s">
        <v>132</v>
      </c>
      <c r="R192" s="298">
        <v>0</v>
      </c>
      <c r="S192" s="298">
        <v>0</v>
      </c>
      <c r="T192" s="331" t="e">
        <f t="shared" si="51"/>
        <v>#DIV/0!</v>
      </c>
    </row>
    <row r="193" spans="2:20" s="146" customFormat="1" ht="57" customHeight="1">
      <c r="B193" s="155"/>
      <c r="C193" s="307" t="s">
        <v>346</v>
      </c>
      <c r="D193" s="310"/>
      <c r="E193" s="303">
        <f t="shared" si="41"/>
        <v>0</v>
      </c>
      <c r="F193" s="156">
        <f t="shared" si="50"/>
        <v>0</v>
      </c>
      <c r="G193" s="306">
        <v>0</v>
      </c>
      <c r="H193" s="306">
        <v>0</v>
      </c>
      <c r="I193" s="306">
        <v>0</v>
      </c>
      <c r="J193" s="157">
        <v>0</v>
      </c>
      <c r="K193" s="157">
        <v>0</v>
      </c>
      <c r="L193" s="157">
        <v>0</v>
      </c>
      <c r="M193" s="157">
        <v>0</v>
      </c>
      <c r="N193" s="311">
        <v>0</v>
      </c>
      <c r="O193" s="306">
        <v>0</v>
      </c>
      <c r="P193" s="157" t="e">
        <f t="shared" si="49"/>
        <v>#DIV/0!</v>
      </c>
      <c r="Q193" s="328" t="s">
        <v>131</v>
      </c>
      <c r="R193" s="298">
        <v>0</v>
      </c>
      <c r="S193" s="298">
        <v>0</v>
      </c>
      <c r="T193" s="331" t="e">
        <f t="shared" si="51"/>
        <v>#DIV/0!</v>
      </c>
    </row>
    <row r="194" spans="2:20" s="28" customFormat="1" ht="93" customHeight="1">
      <c r="B194" s="381">
        <v>7</v>
      </c>
      <c r="C194" s="522" t="s">
        <v>73</v>
      </c>
      <c r="D194" s="375" t="s">
        <v>301</v>
      </c>
      <c r="E194" s="369">
        <v>13847.65</v>
      </c>
      <c r="F194" s="369">
        <v>11112.43</v>
      </c>
      <c r="G194" s="369">
        <f aca="true" t="shared" si="52" ref="G194:N194">G199+G205+G209</f>
        <v>0</v>
      </c>
      <c r="H194" s="369">
        <f t="shared" si="52"/>
        <v>0</v>
      </c>
      <c r="I194" s="369">
        <v>13137.35</v>
      </c>
      <c r="J194" s="369">
        <v>10750.89</v>
      </c>
      <c r="K194" s="369">
        <v>710.3</v>
      </c>
      <c r="L194" s="369">
        <v>361.54</v>
      </c>
      <c r="M194" s="369">
        <f t="shared" si="52"/>
        <v>0</v>
      </c>
      <c r="N194" s="369">
        <f t="shared" si="52"/>
        <v>0</v>
      </c>
      <c r="O194" s="369">
        <v>100</v>
      </c>
      <c r="P194" s="369">
        <f t="shared" si="49"/>
        <v>80.24776767177103</v>
      </c>
      <c r="Q194" s="120" t="s">
        <v>287</v>
      </c>
      <c r="R194" s="255">
        <v>100</v>
      </c>
      <c r="S194" s="255">
        <v>100</v>
      </c>
      <c r="T194" s="255">
        <f t="shared" si="51"/>
        <v>100</v>
      </c>
    </row>
    <row r="195" spans="2:21" s="28" customFormat="1" ht="15.75" customHeight="1">
      <c r="B195" s="382"/>
      <c r="C195" s="523"/>
      <c r="D195" s="376"/>
      <c r="E195" s="370"/>
      <c r="F195" s="370"/>
      <c r="G195" s="370"/>
      <c r="H195" s="370"/>
      <c r="I195" s="370"/>
      <c r="J195" s="370"/>
      <c r="K195" s="370"/>
      <c r="L195" s="370"/>
      <c r="M195" s="370"/>
      <c r="N195" s="370"/>
      <c r="O195" s="370"/>
      <c r="P195" s="370"/>
      <c r="Q195" s="559" t="s">
        <v>288</v>
      </c>
      <c r="R195" s="525">
        <v>100</v>
      </c>
      <c r="S195" s="525">
        <v>100</v>
      </c>
      <c r="T195" s="445">
        <f t="shared" si="51"/>
        <v>100</v>
      </c>
      <c r="U195" s="401"/>
    </row>
    <row r="196" spans="2:21" s="28" customFormat="1" ht="15.75" customHeight="1">
      <c r="B196" s="382"/>
      <c r="C196" s="523"/>
      <c r="D196" s="376"/>
      <c r="E196" s="370"/>
      <c r="F196" s="370"/>
      <c r="G196" s="370"/>
      <c r="H196" s="370"/>
      <c r="I196" s="370"/>
      <c r="J196" s="370"/>
      <c r="K196" s="370"/>
      <c r="L196" s="370"/>
      <c r="M196" s="370"/>
      <c r="N196" s="370"/>
      <c r="O196" s="370"/>
      <c r="P196" s="370"/>
      <c r="Q196" s="559"/>
      <c r="R196" s="525"/>
      <c r="S196" s="525"/>
      <c r="T196" s="525"/>
      <c r="U196" s="401"/>
    </row>
    <row r="197" spans="2:21" s="28" customFormat="1" ht="15.75" customHeight="1">
      <c r="B197" s="382"/>
      <c r="C197" s="523"/>
      <c r="D197" s="376"/>
      <c r="E197" s="370"/>
      <c r="F197" s="370"/>
      <c r="G197" s="370"/>
      <c r="H197" s="370"/>
      <c r="I197" s="370"/>
      <c r="J197" s="370"/>
      <c r="K197" s="370"/>
      <c r="L197" s="370"/>
      <c r="M197" s="370"/>
      <c r="N197" s="370"/>
      <c r="O197" s="370"/>
      <c r="P197" s="370"/>
      <c r="Q197" s="559"/>
      <c r="R197" s="525"/>
      <c r="S197" s="525"/>
      <c r="T197" s="525"/>
      <c r="U197" s="401"/>
    </row>
    <row r="198" spans="2:21" s="28" customFormat="1" ht="15.75" customHeight="1">
      <c r="B198" s="383"/>
      <c r="C198" s="524"/>
      <c r="D198" s="377"/>
      <c r="E198" s="371"/>
      <c r="F198" s="371"/>
      <c r="G198" s="371"/>
      <c r="H198" s="371"/>
      <c r="I198" s="371"/>
      <c r="J198" s="371"/>
      <c r="K198" s="371"/>
      <c r="L198" s="371"/>
      <c r="M198" s="371"/>
      <c r="N198" s="371"/>
      <c r="O198" s="371"/>
      <c r="P198" s="371"/>
      <c r="Q198" s="440"/>
      <c r="R198" s="446"/>
      <c r="S198" s="446"/>
      <c r="T198" s="446"/>
      <c r="U198" s="401"/>
    </row>
    <row r="199" spans="2:20" s="28" customFormat="1" ht="77.25" customHeight="1">
      <c r="B199" s="417"/>
      <c r="C199" s="318" t="s">
        <v>79</v>
      </c>
      <c r="D199" s="135"/>
      <c r="E199" s="242">
        <f aca="true" t="shared" si="53" ref="E199:F206">G199+I199+K199+M199</f>
        <v>62</v>
      </c>
      <c r="F199" s="242">
        <v>61.72</v>
      </c>
      <c r="G199" s="242">
        <f>SUM(G200:G204)</f>
        <v>0</v>
      </c>
      <c r="H199" s="242">
        <f aca="true" t="shared" si="54" ref="H199:N199">SUM(H200:H204)</f>
        <v>0</v>
      </c>
      <c r="I199" s="242">
        <f t="shared" si="54"/>
        <v>0</v>
      </c>
      <c r="J199" s="242">
        <f t="shared" si="54"/>
        <v>0</v>
      </c>
      <c r="K199" s="242">
        <f t="shared" si="54"/>
        <v>62</v>
      </c>
      <c r="L199" s="242">
        <v>61.72</v>
      </c>
      <c r="M199" s="242">
        <f t="shared" si="54"/>
        <v>0</v>
      </c>
      <c r="N199" s="142">
        <f t="shared" si="54"/>
        <v>0</v>
      </c>
      <c r="O199" s="242">
        <v>100</v>
      </c>
      <c r="P199" s="242">
        <f aca="true" t="shared" si="55" ref="P199:P211">F199/E199*100</f>
        <v>99.54838709677419</v>
      </c>
      <c r="Q199" s="286" t="s">
        <v>359</v>
      </c>
      <c r="R199" s="75">
        <v>12</v>
      </c>
      <c r="S199" s="22">
        <v>12</v>
      </c>
      <c r="T199" s="22">
        <f>S199/R199*100</f>
        <v>100</v>
      </c>
    </row>
    <row r="200" spans="2:20" s="28" customFormat="1" ht="124.5" customHeight="1">
      <c r="B200" s="418"/>
      <c r="C200" s="251" t="s">
        <v>347</v>
      </c>
      <c r="D200" s="135"/>
      <c r="E200" s="242">
        <f t="shared" si="53"/>
        <v>0</v>
      </c>
      <c r="F200" s="242">
        <f t="shared" si="53"/>
        <v>0</v>
      </c>
      <c r="G200" s="249">
        <v>0</v>
      </c>
      <c r="H200" s="249">
        <v>0</v>
      </c>
      <c r="I200" s="249">
        <v>0</v>
      </c>
      <c r="J200" s="249">
        <v>0</v>
      </c>
      <c r="K200" s="147">
        <v>0</v>
      </c>
      <c r="L200" s="147">
        <v>0</v>
      </c>
      <c r="M200" s="249">
        <v>0</v>
      </c>
      <c r="N200" s="136">
        <v>0</v>
      </c>
      <c r="O200" s="249">
        <v>100</v>
      </c>
      <c r="P200" s="249" t="e">
        <f t="shared" si="55"/>
        <v>#DIV/0!</v>
      </c>
      <c r="Q200" s="252" t="s">
        <v>289</v>
      </c>
      <c r="R200" s="75">
        <v>98</v>
      </c>
      <c r="S200" s="75">
        <v>97.5</v>
      </c>
      <c r="T200" s="75">
        <f aca="true" t="shared" si="56" ref="T200:T213">S200/R200*100</f>
        <v>99.48979591836735</v>
      </c>
    </row>
    <row r="201" spans="2:20" s="28" customFormat="1" ht="142.5" customHeight="1">
      <c r="B201" s="418"/>
      <c r="C201" s="251" t="s">
        <v>348</v>
      </c>
      <c r="D201" s="135"/>
      <c r="E201" s="242">
        <f t="shared" si="53"/>
        <v>0</v>
      </c>
      <c r="F201" s="242">
        <f t="shared" si="53"/>
        <v>0</v>
      </c>
      <c r="G201" s="249">
        <v>0</v>
      </c>
      <c r="H201" s="249">
        <v>0</v>
      </c>
      <c r="I201" s="249">
        <v>0</v>
      </c>
      <c r="J201" s="249">
        <v>0</v>
      </c>
      <c r="K201" s="147">
        <v>0</v>
      </c>
      <c r="L201" s="147">
        <v>0</v>
      </c>
      <c r="M201" s="249">
        <v>0</v>
      </c>
      <c r="N201" s="136">
        <v>0</v>
      </c>
      <c r="O201" s="249">
        <v>100</v>
      </c>
      <c r="P201" s="249" t="e">
        <f t="shared" si="55"/>
        <v>#DIV/0!</v>
      </c>
      <c r="Q201" s="252" t="s">
        <v>63</v>
      </c>
      <c r="R201" s="75">
        <v>100</v>
      </c>
      <c r="S201" s="75">
        <v>100</v>
      </c>
      <c r="T201" s="75">
        <f t="shared" si="56"/>
        <v>100</v>
      </c>
    </row>
    <row r="202" spans="2:20" s="28" customFormat="1" ht="124.5" customHeight="1">
      <c r="B202" s="418"/>
      <c r="C202" s="251" t="s">
        <v>349</v>
      </c>
      <c r="D202" s="135"/>
      <c r="E202" s="242">
        <f t="shared" si="53"/>
        <v>62</v>
      </c>
      <c r="F202" s="242">
        <v>61.72</v>
      </c>
      <c r="G202" s="249">
        <v>0</v>
      </c>
      <c r="H202" s="249">
        <v>0</v>
      </c>
      <c r="I202" s="249">
        <v>0</v>
      </c>
      <c r="J202" s="249">
        <v>0</v>
      </c>
      <c r="K202" s="147">
        <v>62</v>
      </c>
      <c r="L202" s="147">
        <v>61.72</v>
      </c>
      <c r="M202" s="249">
        <v>0</v>
      </c>
      <c r="N202" s="136">
        <v>0</v>
      </c>
      <c r="O202" s="249">
        <v>100</v>
      </c>
      <c r="P202" s="249">
        <f t="shared" si="55"/>
        <v>99.54838709677419</v>
      </c>
      <c r="Q202" s="252" t="s">
        <v>61</v>
      </c>
      <c r="R202" s="75">
        <v>100</v>
      </c>
      <c r="S202" s="75">
        <v>100</v>
      </c>
      <c r="T202" s="75">
        <f t="shared" si="56"/>
        <v>100</v>
      </c>
    </row>
    <row r="203" spans="2:20" s="28" customFormat="1" ht="130.5" customHeight="1">
      <c r="B203" s="418"/>
      <c r="C203" s="251" t="s">
        <v>350</v>
      </c>
      <c r="D203" s="135"/>
      <c r="E203" s="242">
        <f t="shared" si="53"/>
        <v>0</v>
      </c>
      <c r="F203" s="242">
        <f t="shared" si="53"/>
        <v>0</v>
      </c>
      <c r="G203" s="249">
        <v>0</v>
      </c>
      <c r="H203" s="249">
        <v>0</v>
      </c>
      <c r="I203" s="249">
        <v>0</v>
      </c>
      <c r="J203" s="249">
        <v>0</v>
      </c>
      <c r="K203" s="147">
        <v>0</v>
      </c>
      <c r="L203" s="147">
        <v>0</v>
      </c>
      <c r="M203" s="249">
        <v>0</v>
      </c>
      <c r="N203" s="136">
        <v>0</v>
      </c>
      <c r="O203" s="249">
        <v>100</v>
      </c>
      <c r="P203" s="249" t="e">
        <f t="shared" si="55"/>
        <v>#DIV/0!</v>
      </c>
      <c r="Q203" s="252" t="s">
        <v>62</v>
      </c>
      <c r="R203" s="75">
        <v>100</v>
      </c>
      <c r="S203" s="75">
        <v>100</v>
      </c>
      <c r="T203" s="75">
        <f t="shared" si="56"/>
        <v>100</v>
      </c>
    </row>
    <row r="204" spans="2:20" s="28" customFormat="1" ht="129" customHeight="1">
      <c r="B204" s="419"/>
      <c r="C204" s="251" t="s">
        <v>351</v>
      </c>
      <c r="D204" s="135"/>
      <c r="E204" s="242">
        <f t="shared" si="53"/>
        <v>0</v>
      </c>
      <c r="F204" s="242">
        <f t="shared" si="53"/>
        <v>0</v>
      </c>
      <c r="G204" s="249">
        <v>0</v>
      </c>
      <c r="H204" s="249">
        <v>0</v>
      </c>
      <c r="I204" s="249">
        <v>0</v>
      </c>
      <c r="J204" s="249">
        <v>0</v>
      </c>
      <c r="K204" s="249">
        <v>0</v>
      </c>
      <c r="L204" s="249">
        <v>0</v>
      </c>
      <c r="M204" s="249">
        <v>0</v>
      </c>
      <c r="N204" s="136">
        <v>0</v>
      </c>
      <c r="O204" s="249">
        <v>100</v>
      </c>
      <c r="P204" s="249" t="e">
        <f t="shared" si="55"/>
        <v>#DIV/0!</v>
      </c>
      <c r="Q204" s="252" t="s">
        <v>64</v>
      </c>
      <c r="R204" s="75">
        <v>100</v>
      </c>
      <c r="S204" s="75">
        <v>100</v>
      </c>
      <c r="T204" s="75">
        <f t="shared" si="56"/>
        <v>100</v>
      </c>
    </row>
    <row r="205" spans="2:20" s="28" customFormat="1" ht="70.5" customHeight="1">
      <c r="B205" s="239"/>
      <c r="C205" s="318" t="s">
        <v>57</v>
      </c>
      <c r="D205" s="135"/>
      <c r="E205" s="242">
        <v>13552.85</v>
      </c>
      <c r="F205" s="242">
        <v>10817.96</v>
      </c>
      <c r="G205" s="242">
        <f>G206+G207+G208</f>
        <v>0</v>
      </c>
      <c r="H205" s="242">
        <f aca="true" t="shared" si="57" ref="H205:N205">H206+H207+H208</f>
        <v>0</v>
      </c>
      <c r="I205" s="242">
        <v>12907.85</v>
      </c>
      <c r="J205" s="242">
        <v>10521.39</v>
      </c>
      <c r="K205" s="242">
        <v>645</v>
      </c>
      <c r="L205" s="242">
        <v>296.57</v>
      </c>
      <c r="M205" s="242">
        <f t="shared" si="57"/>
        <v>0</v>
      </c>
      <c r="N205" s="242">
        <f t="shared" si="57"/>
        <v>0</v>
      </c>
      <c r="O205" s="249">
        <v>100</v>
      </c>
      <c r="P205" s="249">
        <f t="shared" si="55"/>
        <v>79.82055434834739</v>
      </c>
      <c r="Q205" s="252" t="s">
        <v>58</v>
      </c>
      <c r="R205" s="75">
        <v>90</v>
      </c>
      <c r="S205" s="75">
        <v>90</v>
      </c>
      <c r="T205" s="75">
        <f t="shared" si="56"/>
        <v>100</v>
      </c>
    </row>
    <row r="206" spans="2:20" s="28" customFormat="1" ht="141" customHeight="1">
      <c r="B206" s="239"/>
      <c r="C206" s="251" t="s">
        <v>352</v>
      </c>
      <c r="D206" s="135"/>
      <c r="E206" s="242">
        <f t="shared" si="53"/>
        <v>0</v>
      </c>
      <c r="F206" s="242">
        <f t="shared" si="53"/>
        <v>0</v>
      </c>
      <c r="G206" s="249">
        <v>0</v>
      </c>
      <c r="H206" s="249">
        <v>0</v>
      </c>
      <c r="I206" s="249">
        <v>0</v>
      </c>
      <c r="J206" s="249">
        <v>0</v>
      </c>
      <c r="K206" s="249">
        <v>0</v>
      </c>
      <c r="L206" s="249">
        <v>0</v>
      </c>
      <c r="M206" s="249">
        <v>0</v>
      </c>
      <c r="N206" s="136">
        <v>0</v>
      </c>
      <c r="O206" s="249">
        <v>100</v>
      </c>
      <c r="P206" s="249" t="e">
        <f t="shared" si="55"/>
        <v>#DIV/0!</v>
      </c>
      <c r="Q206" s="252" t="s">
        <v>59</v>
      </c>
      <c r="R206" s="75">
        <v>0</v>
      </c>
      <c r="S206" s="75">
        <v>0</v>
      </c>
      <c r="T206" s="75" t="e">
        <f t="shared" si="56"/>
        <v>#DIV/0!</v>
      </c>
    </row>
    <row r="207" spans="2:20" s="28" customFormat="1" ht="147.75" customHeight="1">
      <c r="B207" s="239"/>
      <c r="C207" s="251" t="s">
        <v>353</v>
      </c>
      <c r="D207" s="135"/>
      <c r="E207" s="242">
        <v>0</v>
      </c>
      <c r="F207" s="242">
        <v>0</v>
      </c>
      <c r="G207" s="249">
        <v>0</v>
      </c>
      <c r="H207" s="249">
        <v>0</v>
      </c>
      <c r="I207" s="249">
        <v>0</v>
      </c>
      <c r="J207" s="249">
        <v>0</v>
      </c>
      <c r="K207" s="249">
        <v>0</v>
      </c>
      <c r="L207" s="249">
        <v>0</v>
      </c>
      <c r="M207" s="249">
        <v>0</v>
      </c>
      <c r="N207" s="136">
        <v>0</v>
      </c>
      <c r="O207" s="249">
        <v>100</v>
      </c>
      <c r="P207" s="249" t="e">
        <f t="shared" si="55"/>
        <v>#DIV/0!</v>
      </c>
      <c r="Q207" s="252" t="s">
        <v>60</v>
      </c>
      <c r="R207" s="75">
        <v>95</v>
      </c>
      <c r="S207" s="75">
        <v>95</v>
      </c>
      <c r="T207" s="75">
        <f t="shared" si="56"/>
        <v>100</v>
      </c>
    </row>
    <row r="208" spans="2:20" s="28" customFormat="1" ht="147.75" customHeight="1">
      <c r="B208" s="239"/>
      <c r="C208" s="251" t="s">
        <v>354</v>
      </c>
      <c r="D208" s="135"/>
      <c r="E208" s="242">
        <v>13552.85</v>
      </c>
      <c r="F208" s="242">
        <v>10817.96</v>
      </c>
      <c r="G208" s="249">
        <v>0</v>
      </c>
      <c r="H208" s="249">
        <v>0</v>
      </c>
      <c r="I208" s="249">
        <v>1297.85</v>
      </c>
      <c r="J208" s="249">
        <v>10521.39</v>
      </c>
      <c r="K208" s="249">
        <v>645</v>
      </c>
      <c r="L208" s="249">
        <v>296.57</v>
      </c>
      <c r="M208" s="249">
        <v>0</v>
      </c>
      <c r="N208" s="136">
        <v>0</v>
      </c>
      <c r="O208" s="249">
        <v>100</v>
      </c>
      <c r="P208" s="249">
        <f t="shared" si="55"/>
        <v>79.82055434834739</v>
      </c>
      <c r="Q208" s="130"/>
      <c r="R208" s="52"/>
      <c r="S208" s="65"/>
      <c r="T208" s="65"/>
    </row>
    <row r="209" spans="2:20" s="28" customFormat="1" ht="147.75" customHeight="1">
      <c r="B209" s="239"/>
      <c r="C209" s="318" t="s">
        <v>302</v>
      </c>
      <c r="D209" s="135"/>
      <c r="E209" s="242">
        <v>232.8</v>
      </c>
      <c r="F209" s="242">
        <v>232.75</v>
      </c>
      <c r="G209" s="249">
        <f>G210</f>
        <v>0</v>
      </c>
      <c r="H209" s="249">
        <f aca="true" t="shared" si="58" ref="H209:N209">H210</f>
        <v>0</v>
      </c>
      <c r="I209" s="249">
        <v>229.5</v>
      </c>
      <c r="J209" s="249">
        <v>229.5</v>
      </c>
      <c r="K209" s="249">
        <v>3.3</v>
      </c>
      <c r="L209" s="249">
        <v>3.25</v>
      </c>
      <c r="M209" s="249">
        <f t="shared" si="58"/>
        <v>0</v>
      </c>
      <c r="N209" s="249">
        <f t="shared" si="58"/>
        <v>0</v>
      </c>
      <c r="O209" s="249">
        <v>100</v>
      </c>
      <c r="P209" s="249">
        <f t="shared" si="55"/>
        <v>99.97852233676976</v>
      </c>
      <c r="Q209" s="252" t="s">
        <v>357</v>
      </c>
      <c r="R209" s="75" t="s">
        <v>303</v>
      </c>
      <c r="S209" s="75">
        <v>64</v>
      </c>
      <c r="T209" s="75"/>
    </row>
    <row r="210" spans="2:20" s="28" customFormat="1" ht="76.5" customHeight="1">
      <c r="B210" s="239"/>
      <c r="C210" s="134" t="s">
        <v>355</v>
      </c>
      <c r="D210" s="149"/>
      <c r="E210" s="150">
        <f>G210+I210+K210+M210</f>
        <v>0</v>
      </c>
      <c r="F210" s="150">
        <f>H210+J210+L210+N210</f>
        <v>0</v>
      </c>
      <c r="G210" s="151">
        <v>0</v>
      </c>
      <c r="H210" s="151">
        <v>0</v>
      </c>
      <c r="I210" s="151">
        <v>0</v>
      </c>
      <c r="J210" s="151">
        <v>0</v>
      </c>
      <c r="K210" s="151">
        <v>0</v>
      </c>
      <c r="L210" s="151">
        <v>0</v>
      </c>
      <c r="M210" s="151">
        <v>0</v>
      </c>
      <c r="N210" s="152">
        <v>0</v>
      </c>
      <c r="O210" s="151">
        <v>100</v>
      </c>
      <c r="P210" s="151" t="e">
        <f t="shared" si="55"/>
        <v>#DIV/0!</v>
      </c>
      <c r="Q210" s="328" t="s">
        <v>304</v>
      </c>
      <c r="R210" s="145" t="s">
        <v>303</v>
      </c>
      <c r="S210" s="153">
        <v>6</v>
      </c>
      <c r="T210" s="153"/>
    </row>
    <row r="211" spans="2:20" s="146" customFormat="1" ht="99" customHeight="1">
      <c r="B211" s="148"/>
      <c r="C211" s="134" t="s">
        <v>356</v>
      </c>
      <c r="D211" s="149"/>
      <c r="E211" s="150">
        <v>232.8</v>
      </c>
      <c r="F211" s="150">
        <v>232.75</v>
      </c>
      <c r="G211" s="151">
        <v>0</v>
      </c>
      <c r="H211" s="151">
        <v>0</v>
      </c>
      <c r="I211" s="151">
        <v>229.5</v>
      </c>
      <c r="J211" s="151">
        <v>229.5</v>
      </c>
      <c r="K211" s="151">
        <v>3.3</v>
      </c>
      <c r="L211" s="151">
        <v>3.25</v>
      </c>
      <c r="M211" s="151">
        <v>0</v>
      </c>
      <c r="N211" s="152">
        <v>0</v>
      </c>
      <c r="O211" s="151">
        <v>100</v>
      </c>
      <c r="P211" s="151">
        <f t="shared" si="55"/>
        <v>99.97852233676976</v>
      </c>
      <c r="Q211" s="328" t="s">
        <v>305</v>
      </c>
      <c r="R211" s="145" t="s">
        <v>303</v>
      </c>
      <c r="S211" s="153">
        <v>15</v>
      </c>
      <c r="T211" s="153"/>
    </row>
    <row r="212" spans="2:20" s="146" customFormat="1" ht="46.5" customHeight="1">
      <c r="B212" s="148"/>
      <c r="C212" s="256"/>
      <c r="D212" s="196"/>
      <c r="E212" s="260"/>
      <c r="F212" s="260"/>
      <c r="G212" s="257"/>
      <c r="H212" s="257"/>
      <c r="I212" s="257"/>
      <c r="J212" s="257"/>
      <c r="K212" s="257"/>
      <c r="L212" s="257"/>
      <c r="M212" s="257"/>
      <c r="N212" s="258"/>
      <c r="O212" s="257"/>
      <c r="P212" s="257"/>
      <c r="Q212" s="328" t="s">
        <v>306</v>
      </c>
      <c r="R212" s="145" t="s">
        <v>303</v>
      </c>
      <c r="S212" s="153">
        <v>100</v>
      </c>
      <c r="T212" s="153"/>
    </row>
    <row r="213" spans="2:20" s="40" customFormat="1" ht="85.5" customHeight="1">
      <c r="B213" s="336">
        <v>8</v>
      </c>
      <c r="C213" s="337" t="s">
        <v>74</v>
      </c>
      <c r="D213" s="338" t="s">
        <v>78</v>
      </c>
      <c r="E213" s="274">
        <v>1373288.1</v>
      </c>
      <c r="F213" s="274">
        <v>34434.91</v>
      </c>
      <c r="G213" s="274">
        <f>G214+G221+G229</f>
        <v>0</v>
      </c>
      <c r="H213" s="274">
        <f>H214+H221+H229</f>
        <v>0</v>
      </c>
      <c r="I213" s="274">
        <v>1358317.4</v>
      </c>
      <c r="J213" s="274">
        <v>23983.18</v>
      </c>
      <c r="K213" s="274">
        <v>14970.7</v>
      </c>
      <c r="L213" s="274">
        <v>10451.73</v>
      </c>
      <c r="M213" s="274">
        <f>M214+M221+M229</f>
        <v>0</v>
      </c>
      <c r="N213" s="339">
        <f>N214+N221+N229</f>
        <v>0</v>
      </c>
      <c r="O213" s="340">
        <v>100</v>
      </c>
      <c r="P213" s="274">
        <f>F213/E213*100</f>
        <v>2.5074789477896156</v>
      </c>
      <c r="Q213" s="121" t="s">
        <v>219</v>
      </c>
      <c r="R213" s="344">
        <v>100</v>
      </c>
      <c r="S213" s="344">
        <v>2.55</v>
      </c>
      <c r="T213" s="344">
        <f t="shared" si="56"/>
        <v>2.55</v>
      </c>
    </row>
    <row r="214" spans="2:20" s="40" customFormat="1" ht="52.5" customHeight="1">
      <c r="B214" s="551"/>
      <c r="C214" s="285" t="s">
        <v>1</v>
      </c>
      <c r="D214" s="268"/>
      <c r="E214" s="242">
        <v>761</v>
      </c>
      <c r="F214" s="242">
        <v>588</v>
      </c>
      <c r="G214" s="242">
        <f>SUM(G218:G220)</f>
        <v>0</v>
      </c>
      <c r="H214" s="242">
        <f>SUM(H218:H220)</f>
        <v>0</v>
      </c>
      <c r="I214" s="242">
        <f>SUM(I218:I220)</f>
        <v>0</v>
      </c>
      <c r="J214" s="242">
        <f>SUM(J218:J220)</f>
        <v>0</v>
      </c>
      <c r="K214" s="242">
        <v>761</v>
      </c>
      <c r="L214" s="242">
        <v>588</v>
      </c>
      <c r="M214" s="242">
        <f>SUM(M218:M220)</f>
        <v>0</v>
      </c>
      <c r="N214" s="142">
        <f>SUM(N218:N220)</f>
        <v>0</v>
      </c>
      <c r="O214" s="197">
        <v>100</v>
      </c>
      <c r="P214" s="242">
        <f>F214/E214*100</f>
        <v>77.26675427069645</v>
      </c>
      <c r="Q214" s="93"/>
      <c r="R214" s="109"/>
      <c r="S214" s="53"/>
      <c r="T214" s="53"/>
    </row>
    <row r="215" spans="2:20" s="40" customFormat="1" ht="52.5" customHeight="1">
      <c r="B215" s="552"/>
      <c r="C215" s="285" t="s">
        <v>360</v>
      </c>
      <c r="D215" s="268"/>
      <c r="E215" s="242">
        <v>761</v>
      </c>
      <c r="F215" s="242">
        <v>588</v>
      </c>
      <c r="G215" s="242">
        <f>SUM(G218:G220)</f>
        <v>0</v>
      </c>
      <c r="H215" s="242">
        <f>SUM(H218:H220)</f>
        <v>0</v>
      </c>
      <c r="I215" s="242">
        <f>SUM(I218:I220)</f>
        <v>0</v>
      </c>
      <c r="J215" s="242">
        <f>SUM(J218:J220)</f>
        <v>0</v>
      </c>
      <c r="K215" s="242">
        <v>761</v>
      </c>
      <c r="L215" s="242">
        <v>588</v>
      </c>
      <c r="M215" s="242">
        <f>SUM(M218:M220)</f>
        <v>0</v>
      </c>
      <c r="N215" s="142">
        <f>SUM(N218:N220)</f>
        <v>0</v>
      </c>
      <c r="O215" s="197">
        <v>100</v>
      </c>
      <c r="P215" s="242">
        <f>F215/E215*100</f>
        <v>77.26675427069645</v>
      </c>
      <c r="Q215" s="93"/>
      <c r="R215" s="109"/>
      <c r="S215" s="53"/>
      <c r="T215" s="53"/>
    </row>
    <row r="216" spans="2:20" s="40" customFormat="1" ht="43.5" customHeight="1">
      <c r="B216" s="552"/>
      <c r="C216" s="428" t="s">
        <v>361</v>
      </c>
      <c r="D216" s="450" t="s">
        <v>31</v>
      </c>
      <c r="E216" s="364">
        <v>750</v>
      </c>
      <c r="F216" s="364">
        <v>588</v>
      </c>
      <c r="G216" s="364">
        <v>0</v>
      </c>
      <c r="H216" s="364">
        <v>0</v>
      </c>
      <c r="I216" s="364">
        <v>0</v>
      </c>
      <c r="J216" s="364">
        <v>0</v>
      </c>
      <c r="K216" s="373">
        <v>750</v>
      </c>
      <c r="L216" s="373">
        <v>588</v>
      </c>
      <c r="M216" s="364">
        <v>0</v>
      </c>
      <c r="N216" s="364">
        <v>0</v>
      </c>
      <c r="O216" s="373">
        <v>100</v>
      </c>
      <c r="P216" s="373">
        <f>F216/E216*100</f>
        <v>78.4</v>
      </c>
      <c r="Q216" s="139" t="s">
        <v>220</v>
      </c>
      <c r="R216" s="75">
        <v>5</v>
      </c>
      <c r="S216" s="75">
        <v>0</v>
      </c>
      <c r="T216" s="75">
        <f>S216/R216%</f>
        <v>0</v>
      </c>
    </row>
    <row r="217" spans="2:20" s="40" customFormat="1" ht="61.5" customHeight="1">
      <c r="B217" s="552"/>
      <c r="C217" s="429"/>
      <c r="D217" s="491"/>
      <c r="E217" s="365"/>
      <c r="F217" s="365"/>
      <c r="G217" s="365"/>
      <c r="H217" s="365"/>
      <c r="I217" s="365"/>
      <c r="J217" s="365"/>
      <c r="K217" s="374"/>
      <c r="L217" s="374"/>
      <c r="M217" s="365"/>
      <c r="N217" s="365"/>
      <c r="O217" s="374"/>
      <c r="P217" s="374"/>
      <c r="Q217" s="139" t="s">
        <v>221</v>
      </c>
      <c r="R217" s="75">
        <v>10</v>
      </c>
      <c r="S217" s="75">
        <v>31</v>
      </c>
      <c r="T217" s="75">
        <f>S217/R217%</f>
        <v>310</v>
      </c>
    </row>
    <row r="218" spans="2:20" s="41" customFormat="1" ht="45" customHeight="1">
      <c r="B218" s="552"/>
      <c r="C218" s="430"/>
      <c r="D218" s="451"/>
      <c r="E218" s="366"/>
      <c r="F218" s="366"/>
      <c r="G218" s="366"/>
      <c r="H218" s="366"/>
      <c r="I218" s="366"/>
      <c r="J218" s="366"/>
      <c r="K218" s="447"/>
      <c r="L218" s="447"/>
      <c r="M218" s="366"/>
      <c r="N218" s="366"/>
      <c r="O218" s="447"/>
      <c r="P218" s="447"/>
      <c r="Q218" s="139" t="s">
        <v>222</v>
      </c>
      <c r="R218" s="75">
        <v>1</v>
      </c>
      <c r="S218" s="75">
        <v>0</v>
      </c>
      <c r="T218" s="75">
        <f>S218/R218%</f>
        <v>0</v>
      </c>
    </row>
    <row r="219" spans="2:20" s="41" customFormat="1" ht="83.25" customHeight="1">
      <c r="B219" s="552"/>
      <c r="C219" s="285" t="s">
        <v>362</v>
      </c>
      <c r="D219" s="135"/>
      <c r="E219" s="242">
        <v>11</v>
      </c>
      <c r="F219" s="242">
        <f>H219+J219+L219+N219</f>
        <v>0</v>
      </c>
      <c r="G219" s="284">
        <v>0</v>
      </c>
      <c r="H219" s="284">
        <v>0</v>
      </c>
      <c r="I219" s="284">
        <v>0</v>
      </c>
      <c r="J219" s="284">
        <v>0</v>
      </c>
      <c r="K219" s="284">
        <v>11</v>
      </c>
      <c r="L219" s="284">
        <v>0</v>
      </c>
      <c r="M219" s="284">
        <v>0</v>
      </c>
      <c r="N219" s="136">
        <v>0</v>
      </c>
      <c r="O219" s="284">
        <v>100</v>
      </c>
      <c r="P219" s="284">
        <f>F219/E219*100</f>
        <v>0</v>
      </c>
      <c r="Q219" s="139" t="s">
        <v>223</v>
      </c>
      <c r="R219" s="75">
        <v>5</v>
      </c>
      <c r="S219" s="75">
        <v>0</v>
      </c>
      <c r="T219" s="75">
        <f>S219/R219%</f>
        <v>0</v>
      </c>
    </row>
    <row r="220" spans="2:20" s="41" customFormat="1" ht="122.25" customHeight="1" hidden="1">
      <c r="B220" s="552"/>
      <c r="C220" s="86"/>
      <c r="D220" s="87"/>
      <c r="E220" s="84"/>
      <c r="F220" s="84"/>
      <c r="G220" s="49"/>
      <c r="H220" s="49"/>
      <c r="I220" s="49"/>
      <c r="J220" s="49"/>
      <c r="K220" s="49"/>
      <c r="L220" s="49"/>
      <c r="M220" s="49"/>
      <c r="N220" s="67"/>
      <c r="O220" s="49"/>
      <c r="P220" s="49"/>
      <c r="Q220" s="91"/>
      <c r="R220" s="52"/>
      <c r="S220" s="65"/>
      <c r="T220" s="65"/>
    </row>
    <row r="221" spans="2:20" s="40" customFormat="1" ht="72" customHeight="1">
      <c r="B221" s="552"/>
      <c r="C221" s="285" t="s">
        <v>313</v>
      </c>
      <c r="D221" s="271"/>
      <c r="E221" s="267">
        <v>1362666.4</v>
      </c>
      <c r="F221" s="267">
        <v>24264.58</v>
      </c>
      <c r="G221" s="267">
        <f>G222</f>
        <v>0</v>
      </c>
      <c r="H221" s="267">
        <f aca="true" t="shared" si="59" ref="H221:N221">H222</f>
        <v>0</v>
      </c>
      <c r="I221" s="267">
        <v>1357970.7</v>
      </c>
      <c r="J221" s="242">
        <v>23636.5</v>
      </c>
      <c r="K221" s="242">
        <v>4695.7</v>
      </c>
      <c r="L221" s="242">
        <v>628.08</v>
      </c>
      <c r="M221" s="242">
        <f t="shared" si="59"/>
        <v>0</v>
      </c>
      <c r="N221" s="138">
        <f t="shared" si="59"/>
        <v>0</v>
      </c>
      <c r="O221" s="267">
        <v>100</v>
      </c>
      <c r="P221" s="242">
        <f>F221/E221*100</f>
        <v>1.7806691351603006</v>
      </c>
      <c r="Q221" s="93"/>
      <c r="R221" s="110"/>
      <c r="S221" s="54"/>
      <c r="T221" s="65"/>
    </row>
    <row r="222" spans="2:20" s="40" customFormat="1" ht="72" customHeight="1">
      <c r="B222" s="552"/>
      <c r="C222" s="285" t="s">
        <v>363</v>
      </c>
      <c r="D222" s="271"/>
      <c r="E222" s="267">
        <v>1362666.4</v>
      </c>
      <c r="F222" s="267">
        <v>24264.58</v>
      </c>
      <c r="G222" s="267">
        <f>SUM(G224:G228)</f>
        <v>0</v>
      </c>
      <c r="H222" s="267">
        <f>SUM(H224:H228)</f>
        <v>0</v>
      </c>
      <c r="I222" s="267">
        <v>1357970.7</v>
      </c>
      <c r="J222" s="242">
        <v>23636.5</v>
      </c>
      <c r="K222" s="242">
        <v>4695.7</v>
      </c>
      <c r="L222" s="242">
        <v>628.08</v>
      </c>
      <c r="M222" s="242">
        <f>SUM(M224:M228)</f>
        <v>0</v>
      </c>
      <c r="N222" s="138">
        <f>SUM(N224:N228)</f>
        <v>0</v>
      </c>
      <c r="O222" s="242">
        <v>100</v>
      </c>
      <c r="P222" s="242">
        <f>F222/E222*100</f>
        <v>1.7806691351603006</v>
      </c>
      <c r="Q222" s="93"/>
      <c r="R222" s="110"/>
      <c r="S222" s="54"/>
      <c r="T222" s="65"/>
    </row>
    <row r="223" spans="2:20" s="40" customFormat="1" ht="64.5" customHeight="1">
      <c r="B223" s="552"/>
      <c r="C223" s="441" t="s">
        <v>364</v>
      </c>
      <c r="D223" s="557"/>
      <c r="E223" s="448">
        <v>0</v>
      </c>
      <c r="F223" s="448">
        <f>H224+J224+L223+N224</f>
        <v>0</v>
      </c>
      <c r="G223" s="448">
        <v>0</v>
      </c>
      <c r="H223" s="448">
        <v>0</v>
      </c>
      <c r="I223" s="448">
        <v>0</v>
      </c>
      <c r="J223" s="448">
        <v>0</v>
      </c>
      <c r="K223" s="390">
        <v>0</v>
      </c>
      <c r="L223" s="390">
        <v>0</v>
      </c>
      <c r="M223" s="448">
        <v>0</v>
      </c>
      <c r="N223" s="448">
        <v>0</v>
      </c>
      <c r="O223" s="390">
        <v>100</v>
      </c>
      <c r="P223" s="390" t="e">
        <f>F223/E223*100</f>
        <v>#DIV/0!</v>
      </c>
      <c r="Q223" s="144" t="s">
        <v>224</v>
      </c>
      <c r="R223" s="145">
        <v>1</v>
      </c>
      <c r="S223" s="145">
        <v>0</v>
      </c>
      <c r="T223" s="145">
        <f>S223/R223%</f>
        <v>0</v>
      </c>
    </row>
    <row r="224" spans="2:20" s="41" customFormat="1" ht="62.25" customHeight="1">
      <c r="B224" s="552"/>
      <c r="C224" s="442"/>
      <c r="D224" s="558"/>
      <c r="E224" s="449"/>
      <c r="F224" s="449"/>
      <c r="G224" s="449"/>
      <c r="H224" s="449"/>
      <c r="I224" s="449"/>
      <c r="J224" s="449"/>
      <c r="K224" s="391"/>
      <c r="L224" s="391"/>
      <c r="M224" s="449"/>
      <c r="N224" s="449"/>
      <c r="O224" s="391"/>
      <c r="P224" s="391"/>
      <c r="Q224" s="144" t="s">
        <v>225</v>
      </c>
      <c r="R224" s="145">
        <v>5</v>
      </c>
      <c r="S224" s="145">
        <v>0</v>
      </c>
      <c r="T224" s="145">
        <f>S224/R224%</f>
        <v>0</v>
      </c>
    </row>
    <row r="225" spans="2:20" s="204" customFormat="1" ht="56.25" customHeight="1">
      <c r="B225" s="552"/>
      <c r="C225" s="134" t="s">
        <v>365</v>
      </c>
      <c r="D225" s="149"/>
      <c r="E225" s="150">
        <v>1362466.4</v>
      </c>
      <c r="F225" s="150">
        <v>24079.58</v>
      </c>
      <c r="G225" s="151">
        <v>0</v>
      </c>
      <c r="H225" s="151">
        <v>0</v>
      </c>
      <c r="I225" s="151">
        <v>1357970.7</v>
      </c>
      <c r="J225" s="151">
        <v>23636.5</v>
      </c>
      <c r="K225" s="151">
        <v>4495.7</v>
      </c>
      <c r="L225" s="151">
        <v>443.08</v>
      </c>
      <c r="M225" s="151">
        <v>0</v>
      </c>
      <c r="N225" s="152">
        <v>0</v>
      </c>
      <c r="O225" s="151">
        <v>0</v>
      </c>
      <c r="P225" s="151">
        <f aca="true" t="shared" si="60" ref="P225:P232">F225/E225*100</f>
        <v>1.7673522077315083</v>
      </c>
      <c r="Q225" s="144" t="s">
        <v>226</v>
      </c>
      <c r="R225" s="145">
        <v>1</v>
      </c>
      <c r="S225" s="145">
        <v>0</v>
      </c>
      <c r="T225" s="145">
        <f>S225/R225%</f>
        <v>0</v>
      </c>
    </row>
    <row r="226" spans="2:20" s="204" customFormat="1" ht="49.5" customHeight="1">
      <c r="B226" s="552"/>
      <c r="C226" s="134" t="s">
        <v>366</v>
      </c>
      <c r="D226" s="149"/>
      <c r="E226" s="150">
        <v>200</v>
      </c>
      <c r="F226" s="150">
        <v>185</v>
      </c>
      <c r="G226" s="151">
        <v>0</v>
      </c>
      <c r="H226" s="151">
        <v>0</v>
      </c>
      <c r="I226" s="151">
        <v>0</v>
      </c>
      <c r="J226" s="151">
        <v>0</v>
      </c>
      <c r="K226" s="151">
        <v>200</v>
      </c>
      <c r="L226" s="151">
        <v>185</v>
      </c>
      <c r="M226" s="151">
        <v>0</v>
      </c>
      <c r="N226" s="152">
        <v>0</v>
      </c>
      <c r="O226" s="151">
        <v>100</v>
      </c>
      <c r="P226" s="151">
        <f t="shared" si="60"/>
        <v>92.5</v>
      </c>
      <c r="Q226" s="144" t="s">
        <v>227</v>
      </c>
      <c r="R226" s="145">
        <v>60</v>
      </c>
      <c r="S226" s="145">
        <v>30</v>
      </c>
      <c r="T226" s="145">
        <f>S226/R226%</f>
        <v>50</v>
      </c>
    </row>
    <row r="227" spans="2:20" s="204" customFormat="1" ht="48" customHeight="1" thickBot="1">
      <c r="B227" s="553"/>
      <c r="C227" s="134" t="s">
        <v>367</v>
      </c>
      <c r="D227" s="149"/>
      <c r="E227" s="150">
        <f>G227+I227+K227+M227</f>
        <v>0</v>
      </c>
      <c r="F227" s="150">
        <f>H227+J227+L227+N227</f>
        <v>0</v>
      </c>
      <c r="G227" s="151">
        <v>0</v>
      </c>
      <c r="H227" s="151">
        <v>0</v>
      </c>
      <c r="I227" s="151">
        <v>0</v>
      </c>
      <c r="J227" s="151">
        <v>0</v>
      </c>
      <c r="K227" s="151">
        <v>0</v>
      </c>
      <c r="L227" s="151">
        <v>0</v>
      </c>
      <c r="M227" s="151">
        <v>0</v>
      </c>
      <c r="N227" s="152">
        <v>0</v>
      </c>
      <c r="O227" s="151">
        <v>100</v>
      </c>
      <c r="P227" s="151" t="e">
        <f t="shared" si="60"/>
        <v>#DIV/0!</v>
      </c>
      <c r="Q227" s="144" t="s">
        <v>228</v>
      </c>
      <c r="R227" s="345">
        <v>10</v>
      </c>
      <c r="S227" s="345">
        <v>0</v>
      </c>
      <c r="T227" s="145">
        <f>S227/R227%</f>
        <v>0</v>
      </c>
    </row>
    <row r="228" spans="2:20" s="41" customFormat="1" ht="65.25" customHeight="1">
      <c r="B228" s="241"/>
      <c r="C228" s="285" t="s">
        <v>388</v>
      </c>
      <c r="D228" s="279"/>
      <c r="E228" s="242">
        <f>G228+I228+K228+M228</f>
        <v>0</v>
      </c>
      <c r="F228" s="242">
        <f>H228+J228+L228+N228</f>
        <v>0</v>
      </c>
      <c r="G228" s="269">
        <v>0</v>
      </c>
      <c r="H228" s="269">
        <v>0</v>
      </c>
      <c r="I228" s="269">
        <v>0</v>
      </c>
      <c r="J228" s="284">
        <v>0</v>
      </c>
      <c r="K228" s="284">
        <v>0</v>
      </c>
      <c r="L228" s="284">
        <v>0</v>
      </c>
      <c r="M228" s="284">
        <v>0</v>
      </c>
      <c r="N228" s="282">
        <v>0</v>
      </c>
      <c r="O228" s="284">
        <v>0</v>
      </c>
      <c r="P228" s="284" t="e">
        <f t="shared" si="60"/>
        <v>#DIV/0!</v>
      </c>
      <c r="Q228" s="108"/>
      <c r="R228" s="111"/>
      <c r="S228" s="55"/>
      <c r="T228" s="65"/>
    </row>
    <row r="229" spans="2:20" s="41" customFormat="1" ht="59.25" customHeight="1">
      <c r="B229" s="241"/>
      <c r="C229" s="285" t="s">
        <v>65</v>
      </c>
      <c r="D229" s="279"/>
      <c r="E229" s="242">
        <v>9860.68</v>
      </c>
      <c r="F229" s="242">
        <v>9582.33</v>
      </c>
      <c r="G229" s="266">
        <f>G231</f>
        <v>0</v>
      </c>
      <c r="H229" s="266">
        <f aca="true" t="shared" si="61" ref="H229:N229">H231</f>
        <v>0</v>
      </c>
      <c r="I229" s="266">
        <v>346.68</v>
      </c>
      <c r="J229" s="242">
        <v>346.68</v>
      </c>
      <c r="K229" s="242">
        <v>9514</v>
      </c>
      <c r="L229" s="242">
        <v>9235.65</v>
      </c>
      <c r="M229" s="242">
        <f t="shared" si="61"/>
        <v>0</v>
      </c>
      <c r="N229" s="317">
        <f t="shared" si="61"/>
        <v>0</v>
      </c>
      <c r="O229" s="242">
        <v>100</v>
      </c>
      <c r="P229" s="242">
        <f t="shared" si="60"/>
        <v>97.17717236539467</v>
      </c>
      <c r="Q229" s="108"/>
      <c r="R229" s="111"/>
      <c r="S229" s="55"/>
      <c r="T229" s="65"/>
    </row>
    <row r="230" spans="2:20" s="41" customFormat="1" ht="115.5" customHeight="1">
      <c r="B230" s="241"/>
      <c r="C230" s="285" t="s">
        <v>389</v>
      </c>
      <c r="D230" s="279"/>
      <c r="E230" s="242">
        <v>9860.68</v>
      </c>
      <c r="F230" s="242">
        <v>9582.33</v>
      </c>
      <c r="G230" s="269">
        <f>G231</f>
        <v>0</v>
      </c>
      <c r="H230" s="269">
        <f>H231</f>
        <v>0</v>
      </c>
      <c r="I230" s="269">
        <v>346.68</v>
      </c>
      <c r="J230" s="269">
        <v>346.68</v>
      </c>
      <c r="K230" s="269">
        <v>9514</v>
      </c>
      <c r="L230" s="269">
        <v>9235.65</v>
      </c>
      <c r="M230" s="269">
        <f>M231</f>
        <v>0</v>
      </c>
      <c r="N230" s="282">
        <v>0</v>
      </c>
      <c r="O230" s="284">
        <v>100</v>
      </c>
      <c r="P230" s="284">
        <f t="shared" si="60"/>
        <v>97.17717236539467</v>
      </c>
      <c r="Q230" s="139" t="s">
        <v>229</v>
      </c>
      <c r="R230" s="272">
        <v>9119</v>
      </c>
      <c r="S230" s="272">
        <v>9582.3</v>
      </c>
      <c r="T230" s="75">
        <f>S230/R230*100</f>
        <v>105.08060094308587</v>
      </c>
    </row>
    <row r="231" spans="2:20" s="41" customFormat="1" ht="117" customHeight="1">
      <c r="B231" s="241"/>
      <c r="C231" s="285" t="s">
        <v>390</v>
      </c>
      <c r="D231" s="279"/>
      <c r="E231" s="242">
        <v>9860.68</v>
      </c>
      <c r="F231" s="242">
        <v>9582.33</v>
      </c>
      <c r="G231" s="269">
        <v>0</v>
      </c>
      <c r="H231" s="269">
        <v>0</v>
      </c>
      <c r="I231" s="269">
        <v>346.68</v>
      </c>
      <c r="J231" s="284">
        <v>346.68</v>
      </c>
      <c r="K231" s="284">
        <v>9514</v>
      </c>
      <c r="L231" s="284">
        <v>9235.65</v>
      </c>
      <c r="M231" s="284">
        <v>0</v>
      </c>
      <c r="N231" s="282">
        <v>0</v>
      </c>
      <c r="O231" s="284">
        <v>100</v>
      </c>
      <c r="P231" s="284">
        <f t="shared" si="60"/>
        <v>97.17717236539467</v>
      </c>
      <c r="Q231" s="108"/>
      <c r="R231" s="111"/>
      <c r="S231" s="55"/>
      <c r="T231" s="65"/>
    </row>
    <row r="232" spans="2:20" s="28" customFormat="1" ht="140.25" customHeight="1">
      <c r="B232" s="381">
        <v>9</v>
      </c>
      <c r="C232" s="554" t="s">
        <v>75</v>
      </c>
      <c r="D232" s="375" t="s">
        <v>368</v>
      </c>
      <c r="E232" s="369">
        <v>630701.85</v>
      </c>
      <c r="F232" s="369">
        <v>541854.21</v>
      </c>
      <c r="G232" s="369">
        <v>174877.73</v>
      </c>
      <c r="H232" s="369">
        <v>174875.15</v>
      </c>
      <c r="I232" s="369">
        <v>302753.45</v>
      </c>
      <c r="J232" s="392">
        <v>260963.49</v>
      </c>
      <c r="K232" s="392">
        <v>153070.67</v>
      </c>
      <c r="L232" s="392">
        <v>106015.57</v>
      </c>
      <c r="M232" s="392">
        <f>M236+M246+M253+M257</f>
        <v>0</v>
      </c>
      <c r="N232" s="410">
        <f>N236+N246+N253+N257</f>
        <v>0</v>
      </c>
      <c r="O232" s="369">
        <v>100</v>
      </c>
      <c r="P232" s="369">
        <f t="shared" si="60"/>
        <v>85.91289370722474</v>
      </c>
      <c r="Q232" s="292" t="s">
        <v>81</v>
      </c>
      <c r="R232" s="276" t="s">
        <v>3</v>
      </c>
      <c r="S232" s="276">
        <v>0</v>
      </c>
      <c r="T232" s="276">
        <v>100</v>
      </c>
    </row>
    <row r="233" spans="2:20" s="28" customFormat="1" ht="127.5" customHeight="1">
      <c r="B233" s="382"/>
      <c r="C233" s="555"/>
      <c r="D233" s="376"/>
      <c r="E233" s="370"/>
      <c r="F233" s="370"/>
      <c r="G233" s="370"/>
      <c r="H233" s="370"/>
      <c r="I233" s="370"/>
      <c r="J233" s="392"/>
      <c r="K233" s="392"/>
      <c r="L233" s="392"/>
      <c r="M233" s="392"/>
      <c r="N233" s="411"/>
      <c r="O233" s="370"/>
      <c r="P233" s="370"/>
      <c r="Q233" s="292" t="s">
        <v>82</v>
      </c>
      <c r="R233" s="276" t="s">
        <v>4</v>
      </c>
      <c r="S233" s="276">
        <v>1.7</v>
      </c>
      <c r="T233" s="276">
        <v>63</v>
      </c>
    </row>
    <row r="234" spans="2:20" s="28" customFormat="1" ht="75.75" customHeight="1">
      <c r="B234" s="382"/>
      <c r="C234" s="555"/>
      <c r="D234" s="376"/>
      <c r="E234" s="370"/>
      <c r="F234" s="370"/>
      <c r="G234" s="370"/>
      <c r="H234" s="370"/>
      <c r="I234" s="370"/>
      <c r="J234" s="392"/>
      <c r="K234" s="392"/>
      <c r="L234" s="392"/>
      <c r="M234" s="392"/>
      <c r="N234" s="411"/>
      <c r="O234" s="370"/>
      <c r="P234" s="370"/>
      <c r="Q234" s="439" t="s">
        <v>83</v>
      </c>
      <c r="R234" s="445" t="s">
        <v>84</v>
      </c>
      <c r="S234" s="443">
        <v>1.57</v>
      </c>
      <c r="T234" s="445">
        <v>101.3</v>
      </c>
    </row>
    <row r="235" spans="2:20" s="28" customFormat="1" ht="51" customHeight="1">
      <c r="B235" s="383"/>
      <c r="C235" s="556"/>
      <c r="D235" s="377"/>
      <c r="E235" s="371"/>
      <c r="F235" s="371"/>
      <c r="G235" s="371"/>
      <c r="H235" s="371"/>
      <c r="I235" s="371"/>
      <c r="J235" s="392"/>
      <c r="K235" s="392"/>
      <c r="L235" s="392"/>
      <c r="M235" s="392"/>
      <c r="N235" s="412"/>
      <c r="O235" s="371"/>
      <c r="P235" s="371"/>
      <c r="Q235" s="440"/>
      <c r="R235" s="446"/>
      <c r="S235" s="444"/>
      <c r="T235" s="446"/>
    </row>
    <row r="236" spans="2:20" s="28" customFormat="1" ht="67.5" customHeight="1">
      <c r="B236" s="510"/>
      <c r="C236" s="285" t="s">
        <v>240</v>
      </c>
      <c r="D236" s="268"/>
      <c r="E236" s="242">
        <v>21</v>
      </c>
      <c r="F236" s="242">
        <v>16.67</v>
      </c>
      <c r="G236" s="242">
        <f>G237+G238+G240+G241+G242+G243+G245</f>
        <v>0</v>
      </c>
      <c r="H236" s="242">
        <f>H237+H238+H240+H241+H242+H243+H245</f>
        <v>0</v>
      </c>
      <c r="I236" s="242">
        <f>I237+I238+I240+I241+I242+I243+I245</f>
        <v>0</v>
      </c>
      <c r="J236" s="242">
        <f>J237+J238+J240+J241+J242+J243+J245</f>
        <v>0</v>
      </c>
      <c r="K236" s="242">
        <v>21</v>
      </c>
      <c r="L236" s="242">
        <v>16.67</v>
      </c>
      <c r="M236" s="242">
        <f>M237+M238+M240+M241+M242+M243+M245</f>
        <v>0</v>
      </c>
      <c r="N236" s="142">
        <f>N237+N238+N240+N241+N242+N243+N245</f>
        <v>0</v>
      </c>
      <c r="O236" s="242">
        <v>100</v>
      </c>
      <c r="P236" s="242">
        <f aca="true" t="shared" si="62" ref="P236:P243">F236/E236*100</f>
        <v>79.38095238095238</v>
      </c>
      <c r="Q236" s="91"/>
      <c r="R236" s="52"/>
      <c r="S236" s="65"/>
      <c r="T236" s="65"/>
    </row>
    <row r="237" spans="2:20" s="28" customFormat="1" ht="141.75">
      <c r="B237" s="511"/>
      <c r="C237" s="134" t="s">
        <v>369</v>
      </c>
      <c r="D237" s="135"/>
      <c r="E237" s="242">
        <f>G237+I237+K237+M237</f>
        <v>0</v>
      </c>
      <c r="F237" s="242">
        <f>H237+J237+L237+N237</f>
        <v>0</v>
      </c>
      <c r="G237" s="284">
        <v>0</v>
      </c>
      <c r="H237" s="284">
        <v>0</v>
      </c>
      <c r="I237" s="284">
        <v>0</v>
      </c>
      <c r="J237" s="284">
        <v>0</v>
      </c>
      <c r="K237" s="284">
        <v>0</v>
      </c>
      <c r="L237" s="284">
        <v>0</v>
      </c>
      <c r="M237" s="284">
        <v>0</v>
      </c>
      <c r="N237" s="136">
        <v>0</v>
      </c>
      <c r="O237" s="284">
        <v>100</v>
      </c>
      <c r="P237" s="242" t="e">
        <f t="shared" si="62"/>
        <v>#DIV/0!</v>
      </c>
      <c r="Q237" s="286" t="s">
        <v>85</v>
      </c>
      <c r="R237" s="75" t="s">
        <v>86</v>
      </c>
      <c r="S237" s="75" t="s">
        <v>87</v>
      </c>
      <c r="T237" s="75" t="s">
        <v>87</v>
      </c>
    </row>
    <row r="238" spans="2:20" s="28" customFormat="1" ht="92.25" customHeight="1">
      <c r="B238" s="511"/>
      <c r="C238" s="134" t="s">
        <v>370</v>
      </c>
      <c r="D238" s="135"/>
      <c r="E238" s="242">
        <f>G238+I238+K238+M238</f>
        <v>0</v>
      </c>
      <c r="F238" s="242">
        <f>H238+J238+L238+N238</f>
        <v>0</v>
      </c>
      <c r="G238" s="284">
        <v>0</v>
      </c>
      <c r="H238" s="284">
        <v>0</v>
      </c>
      <c r="I238" s="284">
        <v>0</v>
      </c>
      <c r="J238" s="284">
        <v>0</v>
      </c>
      <c r="K238" s="284">
        <v>0</v>
      </c>
      <c r="L238" s="284">
        <v>0</v>
      </c>
      <c r="M238" s="284">
        <v>0</v>
      </c>
      <c r="N238" s="136">
        <v>0</v>
      </c>
      <c r="O238" s="284">
        <v>100</v>
      </c>
      <c r="P238" s="242" t="e">
        <f t="shared" si="62"/>
        <v>#DIV/0!</v>
      </c>
      <c r="Q238" s="141" t="s">
        <v>88</v>
      </c>
      <c r="R238" s="75" t="s">
        <v>86</v>
      </c>
      <c r="S238" s="75" t="s">
        <v>87</v>
      </c>
      <c r="T238" s="75" t="s">
        <v>87</v>
      </c>
    </row>
    <row r="239" spans="2:20" s="146" customFormat="1" ht="150" customHeight="1">
      <c r="B239" s="511"/>
      <c r="C239" s="441" t="s">
        <v>371</v>
      </c>
      <c r="D239" s="450"/>
      <c r="E239" s="448">
        <v>4</v>
      </c>
      <c r="F239" s="448">
        <f>H240+J240+L239+N240</f>
        <v>0</v>
      </c>
      <c r="G239" s="390">
        <v>0</v>
      </c>
      <c r="H239" s="390">
        <v>0</v>
      </c>
      <c r="I239" s="390">
        <v>0</v>
      </c>
      <c r="J239" s="390">
        <v>0</v>
      </c>
      <c r="K239" s="390">
        <v>4</v>
      </c>
      <c r="L239" s="390">
        <v>0</v>
      </c>
      <c r="M239" s="390">
        <v>0</v>
      </c>
      <c r="N239" s="390">
        <v>0</v>
      </c>
      <c r="O239" s="390">
        <v>100</v>
      </c>
      <c r="P239" s="448">
        <f>F239/E239*100</f>
        <v>0</v>
      </c>
      <c r="Q239" s="144" t="s">
        <v>90</v>
      </c>
      <c r="R239" s="145" t="s">
        <v>91</v>
      </c>
      <c r="S239" s="342" t="s">
        <v>387</v>
      </c>
      <c r="T239" s="145" t="s">
        <v>87</v>
      </c>
    </row>
    <row r="240" spans="2:20" s="28" customFormat="1" ht="113.25" customHeight="1">
      <c r="B240" s="511"/>
      <c r="C240" s="442"/>
      <c r="D240" s="451"/>
      <c r="E240" s="449"/>
      <c r="F240" s="449"/>
      <c r="G240" s="391"/>
      <c r="H240" s="391"/>
      <c r="I240" s="391"/>
      <c r="J240" s="391"/>
      <c r="K240" s="391"/>
      <c r="L240" s="391"/>
      <c r="M240" s="391"/>
      <c r="N240" s="391"/>
      <c r="O240" s="391"/>
      <c r="P240" s="449"/>
      <c r="Q240" s="141" t="s">
        <v>89</v>
      </c>
      <c r="R240" s="75" t="s">
        <v>248</v>
      </c>
      <c r="S240" s="341">
        <v>45287</v>
      </c>
      <c r="T240" s="75" t="s">
        <v>87</v>
      </c>
    </row>
    <row r="241" spans="2:20" s="28" customFormat="1" ht="105.75" customHeight="1">
      <c r="B241" s="511"/>
      <c r="C241" s="134" t="s">
        <v>372</v>
      </c>
      <c r="D241" s="135"/>
      <c r="E241" s="242">
        <v>0</v>
      </c>
      <c r="F241" s="242">
        <f>H241+J241+L241+N241</f>
        <v>0</v>
      </c>
      <c r="G241" s="284">
        <v>0</v>
      </c>
      <c r="H241" s="284">
        <v>0</v>
      </c>
      <c r="I241" s="284">
        <v>0</v>
      </c>
      <c r="J241" s="284">
        <v>0</v>
      </c>
      <c r="K241" s="284">
        <v>0</v>
      </c>
      <c r="L241" s="284">
        <v>0</v>
      </c>
      <c r="M241" s="284">
        <v>0</v>
      </c>
      <c r="N241" s="136">
        <v>0</v>
      </c>
      <c r="O241" s="284">
        <v>100</v>
      </c>
      <c r="P241" s="284" t="e">
        <f t="shared" si="62"/>
        <v>#DIV/0!</v>
      </c>
      <c r="Q241" s="139" t="s">
        <v>92</v>
      </c>
      <c r="R241" s="75" t="s">
        <v>93</v>
      </c>
      <c r="S241" s="75">
        <v>0.01</v>
      </c>
      <c r="T241" s="75" t="s">
        <v>87</v>
      </c>
    </row>
    <row r="242" spans="2:20" s="28" customFormat="1" ht="162" customHeight="1">
      <c r="B242" s="511"/>
      <c r="C242" s="285" t="s">
        <v>373</v>
      </c>
      <c r="D242" s="135"/>
      <c r="E242" s="242">
        <v>17</v>
      </c>
      <c r="F242" s="242">
        <v>16.67</v>
      </c>
      <c r="G242" s="284">
        <v>0</v>
      </c>
      <c r="H242" s="284">
        <v>0</v>
      </c>
      <c r="I242" s="284">
        <v>0</v>
      </c>
      <c r="J242" s="284">
        <v>0</v>
      </c>
      <c r="K242" s="284">
        <v>17</v>
      </c>
      <c r="L242" s="284">
        <v>16.67</v>
      </c>
      <c r="M242" s="284">
        <v>0</v>
      </c>
      <c r="N242" s="136">
        <v>0</v>
      </c>
      <c r="O242" s="284">
        <v>100</v>
      </c>
      <c r="P242" s="284">
        <f t="shared" si="62"/>
        <v>98.05882352941178</v>
      </c>
      <c r="Q242" s="286" t="s">
        <v>53</v>
      </c>
      <c r="R242" s="75" t="s">
        <v>297</v>
      </c>
      <c r="S242" s="343">
        <v>0.001</v>
      </c>
      <c r="T242" s="75" t="s">
        <v>87</v>
      </c>
    </row>
    <row r="243" spans="2:20" s="28" customFormat="1" ht="180" customHeight="1">
      <c r="B243" s="511"/>
      <c r="C243" s="134" t="s">
        <v>374</v>
      </c>
      <c r="D243" s="135"/>
      <c r="E243" s="242">
        <f>G243+I243+K243+M243</f>
        <v>0</v>
      </c>
      <c r="F243" s="242">
        <f>H243+J243+L243+N243</f>
        <v>0</v>
      </c>
      <c r="G243" s="284">
        <v>0</v>
      </c>
      <c r="H243" s="284">
        <v>0</v>
      </c>
      <c r="I243" s="284">
        <v>0</v>
      </c>
      <c r="J243" s="284">
        <v>0</v>
      </c>
      <c r="K243" s="284">
        <v>0</v>
      </c>
      <c r="L243" s="284">
        <v>0</v>
      </c>
      <c r="M243" s="284">
        <v>0</v>
      </c>
      <c r="N243" s="136">
        <v>0</v>
      </c>
      <c r="O243" s="284">
        <v>100</v>
      </c>
      <c r="P243" s="284" t="e">
        <f t="shared" si="62"/>
        <v>#DIV/0!</v>
      </c>
      <c r="Q243" s="141" t="s">
        <v>94</v>
      </c>
      <c r="R243" s="75">
        <v>100</v>
      </c>
      <c r="S243" s="75">
        <v>100</v>
      </c>
      <c r="T243" s="75">
        <v>100</v>
      </c>
    </row>
    <row r="244" spans="2:20" s="28" customFormat="1" ht="96.75" customHeight="1">
      <c r="B244" s="511"/>
      <c r="C244" s="441" t="s">
        <v>375</v>
      </c>
      <c r="D244" s="450"/>
      <c r="E244" s="364">
        <f>G245+I245+K245+M245</f>
        <v>0</v>
      </c>
      <c r="F244" s="364">
        <f>H245+J245+L245+N245</f>
        <v>0</v>
      </c>
      <c r="G244" s="373">
        <v>0</v>
      </c>
      <c r="H244" s="373">
        <v>0</v>
      </c>
      <c r="I244" s="373">
        <v>0</v>
      </c>
      <c r="J244" s="373">
        <v>0</v>
      </c>
      <c r="K244" s="373">
        <v>0</v>
      </c>
      <c r="L244" s="373">
        <v>0</v>
      </c>
      <c r="M244" s="373">
        <v>0</v>
      </c>
      <c r="N244" s="373">
        <v>0</v>
      </c>
      <c r="O244" s="373">
        <v>100</v>
      </c>
      <c r="P244" s="373" t="e">
        <f>F244/E244*100</f>
        <v>#DIV/0!</v>
      </c>
      <c r="Q244" s="139" t="s">
        <v>96</v>
      </c>
      <c r="R244" s="75">
        <v>100</v>
      </c>
      <c r="S244" s="75">
        <v>100</v>
      </c>
      <c r="T244" s="75">
        <v>100</v>
      </c>
    </row>
    <row r="245" spans="2:20" s="28" customFormat="1" ht="110.25">
      <c r="B245" s="511"/>
      <c r="C245" s="442"/>
      <c r="D245" s="451"/>
      <c r="E245" s="366"/>
      <c r="F245" s="366"/>
      <c r="G245" s="447"/>
      <c r="H245" s="447"/>
      <c r="I245" s="447"/>
      <c r="J245" s="447"/>
      <c r="K245" s="447"/>
      <c r="L245" s="447"/>
      <c r="M245" s="447"/>
      <c r="N245" s="447"/>
      <c r="O245" s="447"/>
      <c r="P245" s="447"/>
      <c r="Q245" s="139" t="s">
        <v>95</v>
      </c>
      <c r="R245" s="75">
        <v>2</v>
      </c>
      <c r="S245" s="75">
        <v>2</v>
      </c>
      <c r="T245" s="75">
        <v>100</v>
      </c>
    </row>
    <row r="246" spans="2:20" s="28" customFormat="1" ht="125.25" customHeight="1">
      <c r="B246" s="511"/>
      <c r="C246" s="285" t="s">
        <v>21</v>
      </c>
      <c r="D246" s="268"/>
      <c r="E246" s="242">
        <v>42141</v>
      </c>
      <c r="F246" s="242">
        <v>42141</v>
      </c>
      <c r="G246" s="242">
        <f aca="true" t="shared" si="63" ref="G246:N246">G247+G248+G250+G251</f>
        <v>0</v>
      </c>
      <c r="H246" s="242">
        <f t="shared" si="63"/>
        <v>0</v>
      </c>
      <c r="I246" s="242">
        <v>12504</v>
      </c>
      <c r="J246" s="242">
        <v>12504</v>
      </c>
      <c r="K246" s="242">
        <v>29637</v>
      </c>
      <c r="L246" s="242">
        <v>29637</v>
      </c>
      <c r="M246" s="242">
        <f t="shared" si="63"/>
        <v>0</v>
      </c>
      <c r="N246" s="142">
        <f t="shared" si="63"/>
        <v>0</v>
      </c>
      <c r="O246" s="242">
        <v>100</v>
      </c>
      <c r="P246" s="242">
        <f>F246/E246*100</f>
        <v>100</v>
      </c>
      <c r="Q246" s="112"/>
      <c r="R246" s="52"/>
      <c r="S246" s="65"/>
      <c r="T246" s="65"/>
    </row>
    <row r="247" spans="2:20" s="28" customFormat="1" ht="153.75" customHeight="1">
      <c r="B247" s="511"/>
      <c r="C247" s="134" t="s">
        <v>376</v>
      </c>
      <c r="D247" s="135"/>
      <c r="E247" s="242">
        <f>G247+I247+K247+M247</f>
        <v>0</v>
      </c>
      <c r="F247" s="242">
        <f>H247+J247+L247+N247</f>
        <v>0</v>
      </c>
      <c r="G247" s="284">
        <v>0</v>
      </c>
      <c r="H247" s="284">
        <v>0</v>
      </c>
      <c r="I247" s="284">
        <v>0</v>
      </c>
      <c r="J247" s="284">
        <v>0</v>
      </c>
      <c r="K247" s="284">
        <v>0</v>
      </c>
      <c r="L247" s="284">
        <v>0</v>
      </c>
      <c r="M247" s="284">
        <v>0</v>
      </c>
      <c r="N247" s="136">
        <v>0</v>
      </c>
      <c r="O247" s="284">
        <v>100</v>
      </c>
      <c r="P247" s="284" t="e">
        <f>F247/E247*100</f>
        <v>#DIV/0!</v>
      </c>
      <c r="Q247" s="141" t="s">
        <v>97</v>
      </c>
      <c r="R247" s="75" t="s">
        <v>86</v>
      </c>
      <c r="S247" s="75" t="s">
        <v>86</v>
      </c>
      <c r="T247" s="75" t="s">
        <v>87</v>
      </c>
    </row>
    <row r="248" spans="2:20" s="28" customFormat="1" ht="129.75" customHeight="1">
      <c r="B248" s="511"/>
      <c r="C248" s="428" t="s">
        <v>377</v>
      </c>
      <c r="D248" s="450"/>
      <c r="E248" s="364">
        <v>28093</v>
      </c>
      <c r="F248" s="364">
        <v>28093</v>
      </c>
      <c r="G248" s="373">
        <v>0</v>
      </c>
      <c r="H248" s="373">
        <v>0</v>
      </c>
      <c r="I248" s="373">
        <v>12504</v>
      </c>
      <c r="J248" s="373">
        <v>12504</v>
      </c>
      <c r="K248" s="373">
        <v>15589</v>
      </c>
      <c r="L248" s="373">
        <v>15589</v>
      </c>
      <c r="M248" s="373">
        <v>0</v>
      </c>
      <c r="N248" s="373">
        <v>0</v>
      </c>
      <c r="O248" s="373">
        <v>100</v>
      </c>
      <c r="P248" s="373">
        <f>F248/E248*100</f>
        <v>100</v>
      </c>
      <c r="Q248" s="139" t="s">
        <v>98</v>
      </c>
      <c r="R248" s="75" t="s">
        <v>99</v>
      </c>
      <c r="S248" s="75">
        <v>1.57</v>
      </c>
      <c r="T248" s="75">
        <v>101.3</v>
      </c>
    </row>
    <row r="249" spans="2:20" s="28" customFormat="1" ht="195" customHeight="1">
      <c r="B249" s="511"/>
      <c r="C249" s="430"/>
      <c r="D249" s="451"/>
      <c r="E249" s="366"/>
      <c r="F249" s="366"/>
      <c r="G249" s="447"/>
      <c r="H249" s="447"/>
      <c r="I249" s="447"/>
      <c r="J249" s="447"/>
      <c r="K249" s="447"/>
      <c r="L249" s="447"/>
      <c r="M249" s="447"/>
      <c r="N249" s="447"/>
      <c r="O249" s="447"/>
      <c r="P249" s="447"/>
      <c r="Q249" s="139" t="s">
        <v>100</v>
      </c>
      <c r="R249" s="75">
        <v>100</v>
      </c>
      <c r="S249" s="75">
        <v>100</v>
      </c>
      <c r="T249" s="75" t="s">
        <v>87</v>
      </c>
    </row>
    <row r="250" spans="2:20" s="28" customFormat="1" ht="159.75" customHeight="1">
      <c r="B250" s="511"/>
      <c r="C250" s="285" t="s">
        <v>378</v>
      </c>
      <c r="D250" s="135"/>
      <c r="E250" s="242">
        <v>14048</v>
      </c>
      <c r="F250" s="242">
        <v>14048</v>
      </c>
      <c r="G250" s="284">
        <v>0</v>
      </c>
      <c r="H250" s="284">
        <v>0</v>
      </c>
      <c r="I250" s="284">
        <v>0</v>
      </c>
      <c r="J250" s="284">
        <v>0</v>
      </c>
      <c r="K250" s="284">
        <v>14048</v>
      </c>
      <c r="L250" s="284">
        <v>14048</v>
      </c>
      <c r="M250" s="284">
        <v>0</v>
      </c>
      <c r="N250" s="136">
        <v>0</v>
      </c>
      <c r="O250" s="284">
        <v>100</v>
      </c>
      <c r="P250" s="284">
        <f>F250/E250*100</f>
        <v>100</v>
      </c>
      <c r="Q250" s="141" t="s">
        <v>101</v>
      </c>
      <c r="R250" s="75">
        <v>100</v>
      </c>
      <c r="S250" s="75">
        <v>100</v>
      </c>
      <c r="T250" s="75" t="s">
        <v>87</v>
      </c>
    </row>
    <row r="251" spans="2:20" s="28" customFormat="1" ht="191.25" customHeight="1">
      <c r="B251" s="511"/>
      <c r="C251" s="288" t="s">
        <v>379</v>
      </c>
      <c r="D251" s="281"/>
      <c r="E251" s="242">
        <f>G251+I251+K251+M251</f>
        <v>0</v>
      </c>
      <c r="F251" s="242">
        <f>H251+J251+L251+N251</f>
        <v>0</v>
      </c>
      <c r="G251" s="277">
        <v>0</v>
      </c>
      <c r="H251" s="277">
        <v>0</v>
      </c>
      <c r="I251" s="277">
        <v>0</v>
      </c>
      <c r="J251" s="284">
        <v>0</v>
      </c>
      <c r="K251" s="284">
        <v>0</v>
      </c>
      <c r="L251" s="284">
        <v>0</v>
      </c>
      <c r="M251" s="284">
        <v>0</v>
      </c>
      <c r="N251" s="283">
        <v>0</v>
      </c>
      <c r="O251" s="277">
        <v>100</v>
      </c>
      <c r="P251" s="284" t="e">
        <f>F251/E251*100</f>
        <v>#DIV/0!</v>
      </c>
      <c r="Q251" s="141" t="s">
        <v>102</v>
      </c>
      <c r="R251" s="273">
        <v>0</v>
      </c>
      <c r="S251" s="273">
        <v>0</v>
      </c>
      <c r="T251" s="75">
        <v>100</v>
      </c>
    </row>
    <row r="252" spans="2:20" s="28" customFormat="1" ht="127.5" customHeight="1">
      <c r="B252" s="511"/>
      <c r="C252" s="288" t="s">
        <v>380</v>
      </c>
      <c r="D252" s="281"/>
      <c r="E252" s="242">
        <f>G252+I252+K252+M252</f>
        <v>0</v>
      </c>
      <c r="F252" s="242">
        <f>H252+J252+L252+N252</f>
        <v>0</v>
      </c>
      <c r="G252" s="277">
        <v>0</v>
      </c>
      <c r="H252" s="277">
        <v>0</v>
      </c>
      <c r="I252" s="277">
        <v>0</v>
      </c>
      <c r="J252" s="284">
        <v>0</v>
      </c>
      <c r="K252" s="284">
        <v>0</v>
      </c>
      <c r="L252" s="284">
        <v>0</v>
      </c>
      <c r="M252" s="284">
        <v>0</v>
      </c>
      <c r="N252" s="283">
        <v>0</v>
      </c>
      <c r="O252" s="277">
        <v>100</v>
      </c>
      <c r="P252" s="284" t="e">
        <f>F252/E252*100</f>
        <v>#DIV/0!</v>
      </c>
      <c r="Q252" s="143" t="s">
        <v>105</v>
      </c>
      <c r="R252" s="273" t="s">
        <v>103</v>
      </c>
      <c r="S252" s="273">
        <v>37</v>
      </c>
      <c r="T252" s="75" t="s">
        <v>87</v>
      </c>
    </row>
    <row r="253" spans="2:20" s="28" customFormat="1" ht="160.5" customHeight="1">
      <c r="B253" s="511"/>
      <c r="C253" s="285" t="s">
        <v>80</v>
      </c>
      <c r="D253" s="268"/>
      <c r="E253" s="242">
        <v>567973.04</v>
      </c>
      <c r="F253" s="242">
        <v>479861.41</v>
      </c>
      <c r="G253" s="242">
        <v>174877.73</v>
      </c>
      <c r="H253" s="242">
        <v>174875.15</v>
      </c>
      <c r="I253" s="242">
        <v>289940.64</v>
      </c>
      <c r="J253" s="242">
        <v>248150.68</v>
      </c>
      <c r="K253" s="242">
        <v>103154.67</v>
      </c>
      <c r="L253" s="242">
        <v>56835.58</v>
      </c>
      <c r="M253" s="242">
        <f>M254+M255+M256</f>
        <v>0</v>
      </c>
      <c r="N253" s="142">
        <f>N254+N255+N256</f>
        <v>0</v>
      </c>
      <c r="O253" s="242">
        <v>100</v>
      </c>
      <c r="P253" s="284">
        <f aca="true" t="shared" si="64" ref="P253:P260">F253/E253*100</f>
        <v>84.48665274675713</v>
      </c>
      <c r="Q253" s="139" t="s">
        <v>104</v>
      </c>
      <c r="R253" s="75">
        <v>100</v>
      </c>
      <c r="S253" s="273">
        <v>84.5</v>
      </c>
      <c r="T253" s="75">
        <f>S253/R253*100</f>
        <v>84.5</v>
      </c>
    </row>
    <row r="254" spans="2:20" s="28" customFormat="1" ht="106.5" customHeight="1">
      <c r="B254" s="511"/>
      <c r="C254" s="285" t="s">
        <v>381</v>
      </c>
      <c r="D254" s="135"/>
      <c r="E254" s="242">
        <v>118161.7</v>
      </c>
      <c r="F254" s="242">
        <v>117886.25</v>
      </c>
      <c r="G254" s="284">
        <v>0</v>
      </c>
      <c r="H254" s="284">
        <v>0</v>
      </c>
      <c r="I254" s="284">
        <v>80435.7</v>
      </c>
      <c r="J254" s="284">
        <v>80435.7</v>
      </c>
      <c r="K254" s="284">
        <v>37726</v>
      </c>
      <c r="L254" s="284">
        <v>37450.55</v>
      </c>
      <c r="M254" s="284">
        <v>0</v>
      </c>
      <c r="N254" s="136">
        <v>0</v>
      </c>
      <c r="O254" s="284">
        <v>100</v>
      </c>
      <c r="P254" s="284">
        <f t="shared" si="64"/>
        <v>99.7668872401125</v>
      </c>
      <c r="Q254" s="113"/>
      <c r="R254" s="52"/>
      <c r="S254" s="65"/>
      <c r="T254" s="65"/>
    </row>
    <row r="255" spans="2:20" s="28" customFormat="1" ht="106.5" customHeight="1">
      <c r="B255" s="511"/>
      <c r="C255" s="285" t="s">
        <v>382</v>
      </c>
      <c r="D255" s="135"/>
      <c r="E255" s="242">
        <v>449811.34</v>
      </c>
      <c r="F255" s="242">
        <v>361975.16</v>
      </c>
      <c r="G255" s="284">
        <v>174877.73</v>
      </c>
      <c r="H255" s="284">
        <v>174875.15</v>
      </c>
      <c r="I255" s="284">
        <v>209504.94</v>
      </c>
      <c r="J255" s="284">
        <v>167714.98</v>
      </c>
      <c r="K255" s="284">
        <v>65428.67</v>
      </c>
      <c r="L255" s="284">
        <v>19385.03</v>
      </c>
      <c r="M255" s="284">
        <v>0</v>
      </c>
      <c r="N255" s="136">
        <v>0</v>
      </c>
      <c r="O255" s="284">
        <v>100</v>
      </c>
      <c r="P255" s="284">
        <f t="shared" si="64"/>
        <v>80.47266216098508</v>
      </c>
      <c r="Q255" s="91"/>
      <c r="R255" s="52"/>
      <c r="S255" s="65"/>
      <c r="T255" s="65"/>
    </row>
    <row r="256" spans="2:20" s="28" customFormat="1" ht="71.25" customHeight="1">
      <c r="B256" s="511"/>
      <c r="C256" s="285" t="s">
        <v>383</v>
      </c>
      <c r="D256" s="135"/>
      <c r="E256" s="242">
        <f>G256+I256+K256+M256</f>
        <v>0</v>
      </c>
      <c r="F256" s="242">
        <f>H256+J256+L256+N256</f>
        <v>0</v>
      </c>
      <c r="G256" s="284">
        <v>0</v>
      </c>
      <c r="H256" s="284">
        <v>0</v>
      </c>
      <c r="I256" s="284">
        <v>0</v>
      </c>
      <c r="J256" s="284">
        <v>0</v>
      </c>
      <c r="K256" s="284">
        <v>0</v>
      </c>
      <c r="L256" s="284">
        <v>0</v>
      </c>
      <c r="M256" s="284">
        <v>0</v>
      </c>
      <c r="N256" s="136">
        <v>0</v>
      </c>
      <c r="O256" s="284">
        <v>100</v>
      </c>
      <c r="P256" s="284" t="e">
        <f t="shared" si="64"/>
        <v>#DIV/0!</v>
      </c>
      <c r="Q256" s="91"/>
      <c r="R256" s="52"/>
      <c r="S256" s="65"/>
      <c r="T256" s="65"/>
    </row>
    <row r="257" spans="2:20" s="28" customFormat="1" ht="64.5" customHeight="1">
      <c r="B257" s="511"/>
      <c r="C257" s="285" t="s">
        <v>22</v>
      </c>
      <c r="D257" s="268"/>
      <c r="E257" s="242">
        <v>20566.81</v>
      </c>
      <c r="F257" s="242">
        <v>19835.13</v>
      </c>
      <c r="G257" s="242">
        <f aca="true" t="shared" si="65" ref="G257:N257">G258+G259+G260</f>
        <v>0</v>
      </c>
      <c r="H257" s="242">
        <f t="shared" si="65"/>
        <v>0</v>
      </c>
      <c r="I257" s="242">
        <v>308.81</v>
      </c>
      <c r="J257" s="242">
        <v>308.81</v>
      </c>
      <c r="K257" s="242">
        <v>20258</v>
      </c>
      <c r="L257" s="242">
        <v>19526.32</v>
      </c>
      <c r="M257" s="242">
        <f t="shared" si="65"/>
        <v>0</v>
      </c>
      <c r="N257" s="142">
        <f t="shared" si="65"/>
        <v>0</v>
      </c>
      <c r="O257" s="242">
        <v>100</v>
      </c>
      <c r="P257" s="242">
        <f t="shared" si="64"/>
        <v>96.44242349688649</v>
      </c>
      <c r="Q257" s="286" t="s">
        <v>23</v>
      </c>
      <c r="R257" s="75" t="s">
        <v>54</v>
      </c>
      <c r="S257" s="75">
        <v>96.4</v>
      </c>
      <c r="T257" s="75" t="s">
        <v>87</v>
      </c>
    </row>
    <row r="258" spans="2:20" s="28" customFormat="1" ht="47.25">
      <c r="B258" s="511"/>
      <c r="C258" s="285" t="s">
        <v>384</v>
      </c>
      <c r="D258" s="135"/>
      <c r="E258" s="242">
        <v>11134.81</v>
      </c>
      <c r="F258" s="242">
        <v>10859.66</v>
      </c>
      <c r="G258" s="284">
        <v>0</v>
      </c>
      <c r="H258" s="284">
        <v>0</v>
      </c>
      <c r="I258" s="284">
        <v>308.81</v>
      </c>
      <c r="J258" s="284">
        <v>308.81</v>
      </c>
      <c r="K258" s="284">
        <v>10826</v>
      </c>
      <c r="L258" s="284">
        <v>10550.85</v>
      </c>
      <c r="M258" s="284">
        <v>0</v>
      </c>
      <c r="N258" s="136">
        <v>0</v>
      </c>
      <c r="O258" s="284">
        <v>100</v>
      </c>
      <c r="P258" s="284">
        <f t="shared" si="64"/>
        <v>97.52892056532622</v>
      </c>
      <c r="Q258" s="91"/>
      <c r="R258" s="52"/>
      <c r="S258" s="65"/>
      <c r="T258" s="65"/>
    </row>
    <row r="259" spans="2:20" s="28" customFormat="1" ht="63">
      <c r="B259" s="511"/>
      <c r="C259" s="285" t="s">
        <v>385</v>
      </c>
      <c r="D259" s="135"/>
      <c r="E259" s="242">
        <f>G259+I259+K259+M259</f>
        <v>0</v>
      </c>
      <c r="F259" s="242">
        <f>H259+J259+L259+N259</f>
        <v>0</v>
      </c>
      <c r="G259" s="284">
        <v>0</v>
      </c>
      <c r="H259" s="284">
        <v>0</v>
      </c>
      <c r="I259" s="284">
        <v>0</v>
      </c>
      <c r="J259" s="284">
        <v>0</v>
      </c>
      <c r="K259" s="284">
        <v>0</v>
      </c>
      <c r="L259" s="284">
        <v>0</v>
      </c>
      <c r="M259" s="284">
        <v>0</v>
      </c>
      <c r="N259" s="136">
        <v>0</v>
      </c>
      <c r="O259" s="284">
        <v>100</v>
      </c>
      <c r="P259" s="284" t="e">
        <f t="shared" si="64"/>
        <v>#DIV/0!</v>
      </c>
      <c r="Q259" s="91"/>
      <c r="R259" s="52"/>
      <c r="S259" s="65"/>
      <c r="T259" s="65"/>
    </row>
    <row r="260" spans="2:20" s="28" customFormat="1" ht="57" customHeight="1">
      <c r="B260" s="512"/>
      <c r="C260" s="287" t="s">
        <v>386</v>
      </c>
      <c r="D260" s="279"/>
      <c r="E260" s="242">
        <v>9432</v>
      </c>
      <c r="F260" s="242">
        <v>8975.47</v>
      </c>
      <c r="G260" s="269">
        <v>0</v>
      </c>
      <c r="H260" s="269">
        <v>0</v>
      </c>
      <c r="I260" s="269">
        <v>0</v>
      </c>
      <c r="J260" s="284">
        <v>0</v>
      </c>
      <c r="K260" s="284">
        <v>9432</v>
      </c>
      <c r="L260" s="284">
        <v>8975.47</v>
      </c>
      <c r="M260" s="284">
        <v>0</v>
      </c>
      <c r="N260" s="282">
        <v>0</v>
      </c>
      <c r="O260" s="269">
        <v>100</v>
      </c>
      <c r="P260" s="284">
        <f t="shared" si="64"/>
        <v>95.15977523324851</v>
      </c>
      <c r="Q260" s="114"/>
      <c r="R260" s="115"/>
      <c r="S260" s="55"/>
      <c r="T260" s="42"/>
    </row>
    <row r="261" spans="2:20" s="28" customFormat="1" ht="83.25" customHeight="1">
      <c r="B261" s="566">
        <v>10</v>
      </c>
      <c r="C261" s="554" t="s">
        <v>76</v>
      </c>
      <c r="D261" s="375" t="s">
        <v>368</v>
      </c>
      <c r="E261" s="369">
        <v>106633.82</v>
      </c>
      <c r="F261" s="369">
        <v>97129.88</v>
      </c>
      <c r="G261" s="369">
        <v>12</v>
      </c>
      <c r="H261" s="369">
        <v>12</v>
      </c>
      <c r="I261" s="369">
        <v>5961.82</v>
      </c>
      <c r="J261" s="392">
        <v>5961.82</v>
      </c>
      <c r="K261" s="392">
        <v>100660</v>
      </c>
      <c r="L261" s="392">
        <v>91156.06</v>
      </c>
      <c r="M261" s="392">
        <f>M265+M268+M272+M274+M280</f>
        <v>0</v>
      </c>
      <c r="N261" s="410">
        <f>N265+N268+N272+N274+N280</f>
        <v>0</v>
      </c>
      <c r="O261" s="369">
        <v>100</v>
      </c>
      <c r="P261" s="369">
        <f>F261/E261*100</f>
        <v>91.08731169904632</v>
      </c>
      <c r="Q261" s="120" t="s">
        <v>189</v>
      </c>
      <c r="R261" s="358">
        <v>100</v>
      </c>
      <c r="S261" s="358">
        <v>100</v>
      </c>
      <c r="T261" s="358">
        <v>100</v>
      </c>
    </row>
    <row r="262" spans="2:20" s="28" customFormat="1" ht="71.25" customHeight="1">
      <c r="B262" s="567"/>
      <c r="C262" s="555"/>
      <c r="D262" s="376"/>
      <c r="E262" s="370"/>
      <c r="F262" s="370"/>
      <c r="G262" s="370"/>
      <c r="H262" s="370"/>
      <c r="I262" s="370"/>
      <c r="J262" s="392"/>
      <c r="K262" s="392"/>
      <c r="L262" s="392"/>
      <c r="M262" s="392"/>
      <c r="N262" s="411"/>
      <c r="O262" s="370"/>
      <c r="P262" s="370"/>
      <c r="Q262" s="120" t="s">
        <v>190</v>
      </c>
      <c r="R262" s="358">
        <v>100</v>
      </c>
      <c r="S262" s="358">
        <v>100</v>
      </c>
      <c r="T262" s="358">
        <f>S262/R262*100</f>
        <v>100</v>
      </c>
    </row>
    <row r="263" spans="2:20" s="28" customFormat="1" ht="81" customHeight="1">
      <c r="B263" s="567"/>
      <c r="C263" s="555"/>
      <c r="D263" s="376"/>
      <c r="E263" s="370"/>
      <c r="F263" s="370"/>
      <c r="G263" s="370"/>
      <c r="H263" s="370"/>
      <c r="I263" s="370"/>
      <c r="J263" s="392"/>
      <c r="K263" s="392"/>
      <c r="L263" s="392"/>
      <c r="M263" s="392"/>
      <c r="N263" s="411"/>
      <c r="O263" s="370"/>
      <c r="P263" s="370"/>
      <c r="Q263" s="120" t="s">
        <v>191</v>
      </c>
      <c r="R263" s="358">
        <v>100</v>
      </c>
      <c r="S263" s="358">
        <v>100</v>
      </c>
      <c r="T263" s="358">
        <f>S263/R263*100</f>
        <v>100</v>
      </c>
    </row>
    <row r="264" spans="2:20" s="28" customFormat="1" ht="0.75" customHeight="1">
      <c r="B264" s="568"/>
      <c r="C264" s="556"/>
      <c r="D264" s="377"/>
      <c r="E264" s="371"/>
      <c r="F264" s="371"/>
      <c r="G264" s="371"/>
      <c r="H264" s="371"/>
      <c r="I264" s="371"/>
      <c r="J264" s="392"/>
      <c r="K264" s="392"/>
      <c r="L264" s="392"/>
      <c r="M264" s="392"/>
      <c r="N264" s="412"/>
      <c r="O264" s="371"/>
      <c r="P264" s="371"/>
      <c r="Q264" s="122"/>
      <c r="R264" s="119"/>
      <c r="S264" s="119"/>
      <c r="T264" s="119" t="e">
        <f aca="true" t="shared" si="66" ref="T264:T272">S264/R264*100</f>
        <v>#DIV/0!</v>
      </c>
    </row>
    <row r="265" spans="2:20" s="28" customFormat="1" ht="89.25" customHeight="1">
      <c r="B265" s="510"/>
      <c r="C265" s="357" t="s">
        <v>241</v>
      </c>
      <c r="D265" s="359"/>
      <c r="E265" s="242">
        <f aca="true" t="shared" si="67" ref="E265:N265">E266+E267</f>
        <v>0</v>
      </c>
      <c r="F265" s="242">
        <f>F266+F267</f>
        <v>0</v>
      </c>
      <c r="G265" s="242">
        <f t="shared" si="67"/>
        <v>0</v>
      </c>
      <c r="H265" s="242">
        <f t="shared" si="67"/>
        <v>0</v>
      </c>
      <c r="I265" s="242">
        <f t="shared" si="67"/>
        <v>0</v>
      </c>
      <c r="J265" s="242">
        <f t="shared" si="67"/>
        <v>0</v>
      </c>
      <c r="K265" s="242">
        <f t="shared" si="67"/>
        <v>0</v>
      </c>
      <c r="L265" s="242">
        <f t="shared" si="67"/>
        <v>0</v>
      </c>
      <c r="M265" s="242">
        <f t="shared" si="67"/>
        <v>0</v>
      </c>
      <c r="N265" s="142">
        <f t="shared" si="67"/>
        <v>0</v>
      </c>
      <c r="O265" s="242">
        <v>100</v>
      </c>
      <c r="P265" s="242" t="e">
        <f>F265/E265*100</f>
        <v>#DIV/0!</v>
      </c>
      <c r="Q265" s="102"/>
      <c r="R265" s="52"/>
      <c r="S265" s="65"/>
      <c r="T265" s="65"/>
    </row>
    <row r="266" spans="2:20" s="28" customFormat="1" ht="132.75" customHeight="1">
      <c r="B266" s="511"/>
      <c r="C266" s="357" t="s">
        <v>408</v>
      </c>
      <c r="D266" s="135"/>
      <c r="E266" s="242">
        <f>G266+I266+K266+M266</f>
        <v>0</v>
      </c>
      <c r="F266" s="242">
        <f>H266+J266+L266+N266</f>
        <v>0</v>
      </c>
      <c r="G266" s="354">
        <v>0</v>
      </c>
      <c r="H266" s="354">
        <v>0</v>
      </c>
      <c r="I266" s="354">
        <v>0</v>
      </c>
      <c r="J266" s="354">
        <v>0</v>
      </c>
      <c r="K266" s="354">
        <v>0</v>
      </c>
      <c r="L266" s="354">
        <v>0</v>
      </c>
      <c r="M266" s="354">
        <v>0</v>
      </c>
      <c r="N266" s="136">
        <v>0</v>
      </c>
      <c r="O266" s="354">
        <v>100</v>
      </c>
      <c r="P266" s="242" t="e">
        <f aca="true" t="shared" si="68" ref="P266:P280">F266/E266*100</f>
        <v>#DIV/0!</v>
      </c>
      <c r="Q266" s="135" t="s">
        <v>192</v>
      </c>
      <c r="R266" s="75">
        <v>100</v>
      </c>
      <c r="S266" s="75">
        <v>100</v>
      </c>
      <c r="T266" s="75">
        <f t="shared" si="66"/>
        <v>100</v>
      </c>
    </row>
    <row r="267" spans="2:20" s="28" customFormat="1" ht="90" customHeight="1">
      <c r="B267" s="511"/>
      <c r="C267" s="357" t="s">
        <v>409</v>
      </c>
      <c r="D267" s="135"/>
      <c r="E267" s="242">
        <f>G267+I267+K267+M267</f>
        <v>0</v>
      </c>
      <c r="F267" s="242">
        <f>H267+J267+L267+N267</f>
        <v>0</v>
      </c>
      <c r="G267" s="354">
        <v>0</v>
      </c>
      <c r="H267" s="354">
        <v>0</v>
      </c>
      <c r="I267" s="354">
        <v>0</v>
      </c>
      <c r="J267" s="354">
        <v>0</v>
      </c>
      <c r="K267" s="354">
        <v>0</v>
      </c>
      <c r="L267" s="354">
        <v>0</v>
      </c>
      <c r="M267" s="354">
        <v>0</v>
      </c>
      <c r="N267" s="136">
        <v>0</v>
      </c>
      <c r="O267" s="354">
        <v>100</v>
      </c>
      <c r="P267" s="242" t="e">
        <f t="shared" si="68"/>
        <v>#DIV/0!</v>
      </c>
      <c r="Q267" s="141" t="s">
        <v>193</v>
      </c>
      <c r="R267" s="75">
        <v>25</v>
      </c>
      <c r="S267" s="75">
        <v>25</v>
      </c>
      <c r="T267" s="75">
        <f t="shared" si="66"/>
        <v>100</v>
      </c>
    </row>
    <row r="268" spans="2:20" s="28" customFormat="1" ht="115.5" customHeight="1">
      <c r="B268" s="511"/>
      <c r="C268" s="569" t="s">
        <v>32</v>
      </c>
      <c r="D268" s="135"/>
      <c r="E268" s="242">
        <f>E269+E270+E271</f>
        <v>0</v>
      </c>
      <c r="F268" s="242">
        <f>F269+F270+F271</f>
        <v>0</v>
      </c>
      <c r="G268" s="242">
        <f>G269+G270+G271</f>
        <v>0</v>
      </c>
      <c r="H268" s="242">
        <f aca="true" t="shared" si="69" ref="H268:N268">H269+H270+H271</f>
        <v>0</v>
      </c>
      <c r="I268" s="242">
        <f t="shared" si="69"/>
        <v>0</v>
      </c>
      <c r="J268" s="242">
        <f t="shared" si="69"/>
        <v>0</v>
      </c>
      <c r="K268" s="242">
        <f t="shared" si="69"/>
        <v>0</v>
      </c>
      <c r="L268" s="242">
        <f t="shared" si="69"/>
        <v>0</v>
      </c>
      <c r="M268" s="242">
        <f t="shared" si="69"/>
        <v>0</v>
      </c>
      <c r="N268" s="142">
        <f t="shared" si="69"/>
        <v>0</v>
      </c>
      <c r="O268" s="354">
        <v>100</v>
      </c>
      <c r="P268" s="242" t="e">
        <f t="shared" si="68"/>
        <v>#DIV/0!</v>
      </c>
      <c r="Q268" s="91"/>
      <c r="R268" s="52"/>
      <c r="S268" s="65"/>
      <c r="T268" s="65"/>
    </row>
    <row r="269" spans="2:20" s="28" customFormat="1" ht="85.5" customHeight="1">
      <c r="B269" s="511"/>
      <c r="C269" s="570" t="s">
        <v>410</v>
      </c>
      <c r="D269" s="135"/>
      <c r="E269" s="242">
        <f aca="true" t="shared" si="70" ref="E269:F271">G269+I269+K269+M269</f>
        <v>0</v>
      </c>
      <c r="F269" s="242">
        <f t="shared" si="70"/>
        <v>0</v>
      </c>
      <c r="G269" s="350">
        <v>0</v>
      </c>
      <c r="H269" s="350">
        <v>0</v>
      </c>
      <c r="I269" s="350">
        <v>0</v>
      </c>
      <c r="J269" s="242">
        <v>0</v>
      </c>
      <c r="K269" s="242">
        <v>0</v>
      </c>
      <c r="L269" s="242">
        <v>0</v>
      </c>
      <c r="M269" s="242">
        <v>0</v>
      </c>
      <c r="N269" s="317">
        <v>0</v>
      </c>
      <c r="O269" s="354">
        <v>100</v>
      </c>
      <c r="P269" s="242" t="e">
        <f t="shared" si="68"/>
        <v>#DIV/0!</v>
      </c>
      <c r="Q269" s="139" t="s">
        <v>194</v>
      </c>
      <c r="R269" s="75">
        <v>0</v>
      </c>
      <c r="S269" s="75">
        <v>0</v>
      </c>
      <c r="T269" s="75">
        <v>100</v>
      </c>
    </row>
    <row r="270" spans="2:20" s="28" customFormat="1" ht="102.75" customHeight="1">
      <c r="B270" s="511"/>
      <c r="C270" s="570" t="s">
        <v>411</v>
      </c>
      <c r="D270" s="135"/>
      <c r="E270" s="242">
        <f t="shared" si="70"/>
        <v>0</v>
      </c>
      <c r="F270" s="242">
        <f t="shared" si="70"/>
        <v>0</v>
      </c>
      <c r="G270" s="350">
        <v>0</v>
      </c>
      <c r="H270" s="350">
        <v>0</v>
      </c>
      <c r="I270" s="350">
        <v>0</v>
      </c>
      <c r="J270" s="242">
        <v>0</v>
      </c>
      <c r="K270" s="242">
        <v>0</v>
      </c>
      <c r="L270" s="242">
        <v>0</v>
      </c>
      <c r="M270" s="242">
        <v>0</v>
      </c>
      <c r="N270" s="317">
        <v>0</v>
      </c>
      <c r="O270" s="354">
        <v>100</v>
      </c>
      <c r="P270" s="242" t="e">
        <f t="shared" si="68"/>
        <v>#DIV/0!</v>
      </c>
      <c r="Q270" s="139" t="s">
        <v>195</v>
      </c>
      <c r="R270" s="75">
        <v>100</v>
      </c>
      <c r="S270" s="75">
        <v>100</v>
      </c>
      <c r="T270" s="75">
        <f t="shared" si="66"/>
        <v>100</v>
      </c>
    </row>
    <row r="271" spans="2:20" s="28" customFormat="1" ht="100.5" customHeight="1">
      <c r="B271" s="511"/>
      <c r="C271" s="569" t="s">
        <v>412</v>
      </c>
      <c r="D271" s="135"/>
      <c r="E271" s="242">
        <f t="shared" si="70"/>
        <v>0</v>
      </c>
      <c r="F271" s="242">
        <f t="shared" si="70"/>
        <v>0</v>
      </c>
      <c r="G271" s="354">
        <v>0</v>
      </c>
      <c r="H271" s="354">
        <v>0</v>
      </c>
      <c r="I271" s="354">
        <v>0</v>
      </c>
      <c r="J271" s="354">
        <v>0</v>
      </c>
      <c r="K271" s="354">
        <v>0</v>
      </c>
      <c r="L271" s="354">
        <v>0</v>
      </c>
      <c r="M271" s="354">
        <v>0</v>
      </c>
      <c r="N271" s="136">
        <v>0</v>
      </c>
      <c r="O271" s="354">
        <v>100</v>
      </c>
      <c r="P271" s="242" t="e">
        <f t="shared" si="68"/>
        <v>#DIV/0!</v>
      </c>
      <c r="Q271" s="139" t="s">
        <v>196</v>
      </c>
      <c r="R271" s="75">
        <v>0</v>
      </c>
      <c r="S271" s="75">
        <v>0</v>
      </c>
      <c r="T271" s="75">
        <v>100</v>
      </c>
    </row>
    <row r="272" spans="2:20" s="28" customFormat="1" ht="191.25" customHeight="1">
      <c r="B272" s="511"/>
      <c r="C272" s="357" t="s">
        <v>67</v>
      </c>
      <c r="D272" s="135"/>
      <c r="E272" s="242">
        <v>40290.52</v>
      </c>
      <c r="F272" s="242">
        <v>39125.07</v>
      </c>
      <c r="G272" s="242">
        <f aca="true" t="shared" si="71" ref="E272:N272">G273</f>
        <v>0</v>
      </c>
      <c r="H272" s="242">
        <f t="shared" si="71"/>
        <v>0</v>
      </c>
      <c r="I272" s="242">
        <v>2138.52</v>
      </c>
      <c r="J272" s="242">
        <v>2138.52</v>
      </c>
      <c r="K272" s="242">
        <v>38152</v>
      </c>
      <c r="L272" s="242">
        <v>36986.55</v>
      </c>
      <c r="M272" s="242">
        <f t="shared" si="71"/>
        <v>0</v>
      </c>
      <c r="N272" s="142">
        <f t="shared" si="71"/>
        <v>0</v>
      </c>
      <c r="O272" s="354">
        <v>100</v>
      </c>
      <c r="P272" s="242">
        <f t="shared" si="68"/>
        <v>97.1073840695032</v>
      </c>
      <c r="Q272" s="91"/>
      <c r="R272" s="52"/>
      <c r="S272" s="65"/>
      <c r="T272" s="65"/>
    </row>
    <row r="273" spans="2:21" s="28" customFormat="1" ht="272.25" customHeight="1">
      <c r="B273" s="511"/>
      <c r="C273" s="357" t="s">
        <v>413</v>
      </c>
      <c r="D273" s="135"/>
      <c r="E273" s="242">
        <v>40290.52</v>
      </c>
      <c r="F273" s="242">
        <v>39125.07</v>
      </c>
      <c r="G273" s="354">
        <v>0</v>
      </c>
      <c r="H273" s="354">
        <v>0</v>
      </c>
      <c r="I273" s="354">
        <v>2138.52</v>
      </c>
      <c r="J273" s="354">
        <v>2138.52</v>
      </c>
      <c r="K273" s="354">
        <v>38152</v>
      </c>
      <c r="L273" s="354">
        <v>36986.55</v>
      </c>
      <c r="M273" s="354"/>
      <c r="N273" s="136"/>
      <c r="O273" s="354">
        <v>100</v>
      </c>
      <c r="P273" s="242">
        <f t="shared" si="68"/>
        <v>97.1073840695032</v>
      </c>
      <c r="Q273" s="141" t="s">
        <v>197</v>
      </c>
      <c r="R273" s="355" t="s">
        <v>258</v>
      </c>
      <c r="S273" s="355">
        <v>97.11</v>
      </c>
      <c r="T273" s="355">
        <v>100</v>
      </c>
      <c r="U273" s="31"/>
    </row>
    <row r="274" spans="2:21" s="28" customFormat="1" ht="93.75" customHeight="1">
      <c r="B274" s="511"/>
      <c r="C274" s="357" t="s">
        <v>33</v>
      </c>
      <c r="D274" s="135"/>
      <c r="E274" s="242">
        <v>60846.83</v>
      </c>
      <c r="F274" s="242">
        <v>52508.34</v>
      </c>
      <c r="G274" s="242">
        <v>12</v>
      </c>
      <c r="H274" s="242">
        <v>12</v>
      </c>
      <c r="I274" s="242">
        <f aca="true" t="shared" si="72" ref="E274:N274">SUM(I275:I279)</f>
        <v>0</v>
      </c>
      <c r="J274" s="242">
        <f t="shared" si="72"/>
        <v>0</v>
      </c>
      <c r="K274" s="242">
        <v>60834.83</v>
      </c>
      <c r="L274" s="242">
        <v>52496.34</v>
      </c>
      <c r="M274" s="242">
        <f t="shared" si="72"/>
        <v>0</v>
      </c>
      <c r="N274" s="142">
        <f t="shared" si="72"/>
        <v>0</v>
      </c>
      <c r="O274" s="354">
        <v>100</v>
      </c>
      <c r="P274" s="242">
        <f t="shared" si="68"/>
        <v>86.29593357616164</v>
      </c>
      <c r="Q274" s="116"/>
      <c r="R274" s="116"/>
      <c r="S274" s="76"/>
      <c r="T274" s="76"/>
      <c r="U274" s="31"/>
    </row>
    <row r="275" spans="2:21" s="28" customFormat="1" ht="66.75" customHeight="1">
      <c r="B275" s="511"/>
      <c r="C275" s="357" t="s">
        <v>414</v>
      </c>
      <c r="D275" s="135"/>
      <c r="E275" s="242">
        <v>14915.83</v>
      </c>
      <c r="F275" s="242">
        <v>10408.41</v>
      </c>
      <c r="G275" s="354">
        <v>0</v>
      </c>
      <c r="H275" s="354">
        <v>0</v>
      </c>
      <c r="I275" s="354">
        <v>0</v>
      </c>
      <c r="J275" s="354">
        <v>0</v>
      </c>
      <c r="K275" s="354">
        <v>14915.83</v>
      </c>
      <c r="L275" s="354">
        <v>10408.41</v>
      </c>
      <c r="M275" s="354">
        <v>0</v>
      </c>
      <c r="N275" s="136">
        <v>0</v>
      </c>
      <c r="O275" s="354">
        <v>100</v>
      </c>
      <c r="P275" s="242">
        <f t="shared" si="68"/>
        <v>69.78096425073228</v>
      </c>
      <c r="Q275" s="139" t="s">
        <v>198</v>
      </c>
      <c r="R275" s="356" t="s">
        <v>257</v>
      </c>
      <c r="S275" s="356">
        <v>69.78</v>
      </c>
      <c r="T275" s="356">
        <v>100</v>
      </c>
      <c r="U275" s="31"/>
    </row>
    <row r="276" spans="2:21" s="28" customFormat="1" ht="49.5" customHeight="1">
      <c r="B276" s="511"/>
      <c r="C276" s="357" t="s">
        <v>415</v>
      </c>
      <c r="D276" s="135"/>
      <c r="E276" s="242">
        <v>9054</v>
      </c>
      <c r="F276" s="242">
        <v>9052.29</v>
      </c>
      <c r="G276" s="354">
        <v>0</v>
      </c>
      <c r="H276" s="354">
        <v>0</v>
      </c>
      <c r="I276" s="354">
        <v>0</v>
      </c>
      <c r="J276" s="354">
        <v>0</v>
      </c>
      <c r="K276" s="354">
        <v>9054</v>
      </c>
      <c r="L276" s="354">
        <v>9052.29</v>
      </c>
      <c r="M276" s="354">
        <v>0</v>
      </c>
      <c r="N276" s="136">
        <v>0</v>
      </c>
      <c r="O276" s="354">
        <v>100</v>
      </c>
      <c r="P276" s="242">
        <f t="shared" si="68"/>
        <v>99.98111332007953</v>
      </c>
      <c r="Q276" s="139" t="s">
        <v>198</v>
      </c>
      <c r="R276" s="75" t="s">
        <v>257</v>
      </c>
      <c r="S276" s="75">
        <v>99.98</v>
      </c>
      <c r="T276" s="75">
        <v>100</v>
      </c>
      <c r="U276" s="31"/>
    </row>
    <row r="277" spans="2:21" s="28" customFormat="1" ht="42.75" customHeight="1">
      <c r="B277" s="511"/>
      <c r="C277" s="357" t="s">
        <v>416</v>
      </c>
      <c r="D277" s="135"/>
      <c r="E277" s="242">
        <v>4302</v>
      </c>
      <c r="F277" s="242">
        <v>4299.01</v>
      </c>
      <c r="G277" s="354">
        <v>12</v>
      </c>
      <c r="H277" s="354">
        <v>12</v>
      </c>
      <c r="I277" s="354">
        <v>0</v>
      </c>
      <c r="J277" s="354">
        <v>0</v>
      </c>
      <c r="K277" s="354">
        <v>4290</v>
      </c>
      <c r="L277" s="354">
        <v>4287.01</v>
      </c>
      <c r="M277" s="354">
        <v>0</v>
      </c>
      <c r="N277" s="136">
        <v>0</v>
      </c>
      <c r="O277" s="354">
        <v>100</v>
      </c>
      <c r="P277" s="242">
        <f t="shared" si="68"/>
        <v>99.93049744304975</v>
      </c>
      <c r="Q277" s="139" t="s">
        <v>198</v>
      </c>
      <c r="R277" s="75" t="s">
        <v>257</v>
      </c>
      <c r="S277" s="75">
        <v>99.93</v>
      </c>
      <c r="T277" s="75">
        <v>100</v>
      </c>
      <c r="U277" s="31"/>
    </row>
    <row r="278" spans="2:21" s="28" customFormat="1" ht="48.75" customHeight="1">
      <c r="B278" s="511"/>
      <c r="C278" s="357" t="s">
        <v>417</v>
      </c>
      <c r="D278" s="135"/>
      <c r="E278" s="242">
        <v>32575</v>
      </c>
      <c r="F278" s="242">
        <v>28748.63</v>
      </c>
      <c r="G278" s="354">
        <v>0</v>
      </c>
      <c r="H278" s="354">
        <v>0</v>
      </c>
      <c r="I278" s="354">
        <v>0</v>
      </c>
      <c r="J278" s="354">
        <v>0</v>
      </c>
      <c r="K278" s="354">
        <v>32575</v>
      </c>
      <c r="L278" s="354">
        <v>28748.63</v>
      </c>
      <c r="M278" s="354">
        <v>0</v>
      </c>
      <c r="N278" s="136">
        <v>0</v>
      </c>
      <c r="O278" s="354">
        <v>100</v>
      </c>
      <c r="P278" s="242">
        <f>F278/E278*100</f>
        <v>88.25366078280891</v>
      </c>
      <c r="Q278" s="139" t="s">
        <v>198</v>
      </c>
      <c r="R278" s="75" t="s">
        <v>257</v>
      </c>
      <c r="S278" s="75">
        <v>88.25</v>
      </c>
      <c r="T278" s="75">
        <v>100</v>
      </c>
      <c r="U278" s="31"/>
    </row>
    <row r="279" spans="2:21" s="28" customFormat="1" ht="58.5" customHeight="1">
      <c r="B279" s="511"/>
      <c r="C279" s="357" t="s">
        <v>418</v>
      </c>
      <c r="D279" s="135"/>
      <c r="E279" s="242">
        <f aca="true" t="shared" si="73" ref="E275:F279">G279+I279+K279+M279</f>
        <v>0</v>
      </c>
      <c r="F279" s="242">
        <f t="shared" si="73"/>
        <v>0</v>
      </c>
      <c r="G279" s="354">
        <v>0</v>
      </c>
      <c r="H279" s="354">
        <v>0</v>
      </c>
      <c r="I279" s="354">
        <v>0</v>
      </c>
      <c r="J279" s="354">
        <v>0</v>
      </c>
      <c r="K279" s="354">
        <v>0</v>
      </c>
      <c r="L279" s="354">
        <v>0</v>
      </c>
      <c r="M279" s="354">
        <v>0</v>
      </c>
      <c r="N279" s="136">
        <v>0</v>
      </c>
      <c r="O279" s="354">
        <v>100</v>
      </c>
      <c r="P279" s="242" t="e">
        <f t="shared" si="68"/>
        <v>#DIV/0!</v>
      </c>
      <c r="Q279" s="139" t="s">
        <v>198</v>
      </c>
      <c r="R279" s="75" t="s">
        <v>257</v>
      </c>
      <c r="S279" s="75">
        <v>0</v>
      </c>
      <c r="T279" s="75">
        <v>100</v>
      </c>
      <c r="U279" s="31"/>
    </row>
    <row r="280" spans="2:21" s="28" customFormat="1" ht="102" customHeight="1">
      <c r="B280" s="511"/>
      <c r="C280" s="357" t="s">
        <v>188</v>
      </c>
      <c r="D280" s="135"/>
      <c r="E280" s="242">
        <v>5496.47</v>
      </c>
      <c r="F280" s="242">
        <v>5496.47</v>
      </c>
      <c r="G280" s="242">
        <f aca="true" t="shared" si="74" ref="G280:N280">G281+G282</f>
        <v>0</v>
      </c>
      <c r="H280" s="242">
        <f t="shared" si="74"/>
        <v>0</v>
      </c>
      <c r="I280" s="242">
        <v>3823.3</v>
      </c>
      <c r="J280" s="242">
        <v>3823.3</v>
      </c>
      <c r="K280" s="242">
        <v>1673.17</v>
      </c>
      <c r="L280" s="242">
        <v>1673.17</v>
      </c>
      <c r="M280" s="242">
        <f t="shared" si="74"/>
        <v>0</v>
      </c>
      <c r="N280" s="242">
        <f t="shared" si="74"/>
        <v>0</v>
      </c>
      <c r="O280" s="354">
        <v>100</v>
      </c>
      <c r="P280" s="242">
        <f t="shared" si="68"/>
        <v>100</v>
      </c>
      <c r="Q280" s="91"/>
      <c r="R280" s="52"/>
      <c r="S280" s="65"/>
      <c r="T280" s="65"/>
      <c r="U280" s="31"/>
    </row>
    <row r="281" spans="2:21" s="28" customFormat="1" ht="202.5" customHeight="1">
      <c r="B281" s="511"/>
      <c r="C281" s="357" t="s">
        <v>419</v>
      </c>
      <c r="D281" s="135"/>
      <c r="E281" s="242">
        <v>1663</v>
      </c>
      <c r="F281" s="242">
        <v>1663</v>
      </c>
      <c r="G281" s="354">
        <v>0</v>
      </c>
      <c r="H281" s="354">
        <v>0</v>
      </c>
      <c r="I281" s="354">
        <v>65</v>
      </c>
      <c r="J281" s="354">
        <v>65</v>
      </c>
      <c r="K281" s="354">
        <v>1598</v>
      </c>
      <c r="L281" s="354">
        <v>1598</v>
      </c>
      <c r="M281" s="354">
        <v>0</v>
      </c>
      <c r="N281" s="136">
        <v>0</v>
      </c>
      <c r="O281" s="354">
        <v>100</v>
      </c>
      <c r="P281" s="242">
        <f>F281/E281*100</f>
        <v>100</v>
      </c>
      <c r="Q281" s="571" t="s">
        <v>199</v>
      </c>
      <c r="R281" s="75">
        <v>2</v>
      </c>
      <c r="S281" s="75">
        <v>2</v>
      </c>
      <c r="T281" s="75">
        <f>S281/R281*100</f>
        <v>100</v>
      </c>
      <c r="U281" s="31"/>
    </row>
    <row r="282" spans="2:21" s="28" customFormat="1" ht="133.5" customHeight="1">
      <c r="B282" s="512"/>
      <c r="C282" s="357" t="s">
        <v>420</v>
      </c>
      <c r="D282" s="135"/>
      <c r="E282" s="242">
        <v>3833.47</v>
      </c>
      <c r="F282" s="242">
        <v>3833.47</v>
      </c>
      <c r="G282" s="354">
        <v>0</v>
      </c>
      <c r="H282" s="354">
        <v>0</v>
      </c>
      <c r="I282" s="354">
        <v>3758.3</v>
      </c>
      <c r="J282" s="354">
        <v>3758.3</v>
      </c>
      <c r="K282" s="354">
        <v>75.17</v>
      </c>
      <c r="L282" s="354">
        <v>75.17</v>
      </c>
      <c r="M282" s="354">
        <v>0</v>
      </c>
      <c r="N282" s="136">
        <v>0</v>
      </c>
      <c r="O282" s="354">
        <v>100</v>
      </c>
      <c r="P282" s="242">
        <f>F282/E282*100</f>
        <v>100</v>
      </c>
      <c r="Q282" s="141" t="s">
        <v>200</v>
      </c>
      <c r="R282" s="75">
        <v>2</v>
      </c>
      <c r="S282" s="75">
        <v>2</v>
      </c>
      <c r="T282" s="75">
        <f>S282/R282*100</f>
        <v>100</v>
      </c>
      <c r="U282" s="31"/>
    </row>
    <row r="283" spans="2:20" s="28" customFormat="1" ht="137.25" customHeight="1">
      <c r="B283" s="381">
        <v>11</v>
      </c>
      <c r="C283" s="381" t="s">
        <v>179</v>
      </c>
      <c r="D283" s="375" t="s">
        <v>368</v>
      </c>
      <c r="E283" s="369">
        <v>1253.902</v>
      </c>
      <c r="F283" s="369">
        <v>1132.4</v>
      </c>
      <c r="G283" s="369">
        <f aca="true" t="shared" si="75" ref="G283:N283">G285</f>
        <v>0</v>
      </c>
      <c r="H283" s="369">
        <f t="shared" si="75"/>
        <v>0</v>
      </c>
      <c r="I283" s="369">
        <v>99.902</v>
      </c>
      <c r="J283" s="369">
        <v>99.902</v>
      </c>
      <c r="K283" s="369">
        <v>1154</v>
      </c>
      <c r="L283" s="369">
        <v>1032.5</v>
      </c>
      <c r="M283" s="369">
        <f t="shared" si="75"/>
        <v>0</v>
      </c>
      <c r="N283" s="369">
        <f t="shared" si="75"/>
        <v>0</v>
      </c>
      <c r="O283" s="369">
        <v>100</v>
      </c>
      <c r="P283" s="369">
        <f aca="true" t="shared" si="76" ref="P283:P293">F283/E283*100</f>
        <v>90.31008802920802</v>
      </c>
      <c r="Q283" s="292" t="s">
        <v>299</v>
      </c>
      <c r="R283" s="347">
        <v>0</v>
      </c>
      <c r="S283" s="347">
        <v>0</v>
      </c>
      <c r="T283" s="276">
        <v>100</v>
      </c>
    </row>
    <row r="284" spans="2:20" s="28" customFormat="1" ht="137.25" customHeight="1">
      <c r="B284" s="383"/>
      <c r="C284" s="383"/>
      <c r="D284" s="377"/>
      <c r="E284" s="371"/>
      <c r="F284" s="371"/>
      <c r="G284" s="371"/>
      <c r="H284" s="371"/>
      <c r="I284" s="371"/>
      <c r="J284" s="371"/>
      <c r="K284" s="371"/>
      <c r="L284" s="371"/>
      <c r="M284" s="371"/>
      <c r="N284" s="371"/>
      <c r="O284" s="371"/>
      <c r="P284" s="371"/>
      <c r="Q284" s="292" t="s">
        <v>300</v>
      </c>
      <c r="R284" s="347">
        <v>80</v>
      </c>
      <c r="S284" s="347">
        <v>91.05</v>
      </c>
      <c r="T284" s="276">
        <f>S284/R284*100</f>
        <v>113.8125</v>
      </c>
    </row>
    <row r="285" spans="2:20" s="28" customFormat="1" ht="68.25" customHeight="1">
      <c r="B285" s="510"/>
      <c r="C285" s="285" t="s">
        <v>26</v>
      </c>
      <c r="D285" s="268"/>
      <c r="E285" s="242">
        <v>1253.902</v>
      </c>
      <c r="F285" s="242">
        <v>1132.4</v>
      </c>
      <c r="G285" s="242">
        <f>SUM(G286:G289)</f>
        <v>0</v>
      </c>
      <c r="H285" s="242">
        <f aca="true" t="shared" si="77" ref="H285:N285">SUM(H286:H289)</f>
        <v>0</v>
      </c>
      <c r="I285" s="242">
        <v>99.902</v>
      </c>
      <c r="J285" s="242">
        <v>99.902</v>
      </c>
      <c r="K285" s="242">
        <v>1154</v>
      </c>
      <c r="L285" s="242">
        <v>1032.5</v>
      </c>
      <c r="M285" s="242">
        <f t="shared" si="77"/>
        <v>0</v>
      </c>
      <c r="N285" s="242">
        <f t="shared" si="77"/>
        <v>0</v>
      </c>
      <c r="O285" s="242">
        <v>100</v>
      </c>
      <c r="P285" s="242">
        <f t="shared" si="76"/>
        <v>90.31008802920802</v>
      </c>
      <c r="Q285" s="106"/>
      <c r="R285" s="117"/>
      <c r="S285" s="43"/>
      <c r="T285" s="43"/>
    </row>
    <row r="286" spans="2:20" s="28" customFormat="1" ht="78.75">
      <c r="B286" s="511"/>
      <c r="C286" s="285" t="s">
        <v>391</v>
      </c>
      <c r="D286" s="135"/>
      <c r="E286" s="242">
        <f>G286+I286+K286+M286</f>
        <v>20</v>
      </c>
      <c r="F286" s="242">
        <v>0</v>
      </c>
      <c r="G286" s="284">
        <v>0</v>
      </c>
      <c r="H286" s="284">
        <v>0</v>
      </c>
      <c r="I286" s="284">
        <v>0</v>
      </c>
      <c r="J286" s="284">
        <v>0</v>
      </c>
      <c r="K286" s="284">
        <v>20</v>
      </c>
      <c r="L286" s="284">
        <v>0</v>
      </c>
      <c r="M286" s="284">
        <v>0</v>
      </c>
      <c r="N286" s="136">
        <v>0</v>
      </c>
      <c r="O286" s="284">
        <v>100</v>
      </c>
      <c r="P286" s="284">
        <f t="shared" si="76"/>
        <v>0</v>
      </c>
      <c r="Q286" s="348" t="s">
        <v>181</v>
      </c>
      <c r="R286" s="75">
        <v>30</v>
      </c>
      <c r="S286" s="75">
        <v>30</v>
      </c>
      <c r="T286" s="75">
        <v>100</v>
      </c>
    </row>
    <row r="287" spans="2:20" s="28" customFormat="1" ht="103.5" customHeight="1">
      <c r="B287" s="511"/>
      <c r="C287" s="288" t="s">
        <v>392</v>
      </c>
      <c r="D287" s="281"/>
      <c r="E287" s="242">
        <f>G287+I287+K287+M287</f>
        <v>0</v>
      </c>
      <c r="F287" s="242">
        <f>H287+J287+L287+N287</f>
        <v>0</v>
      </c>
      <c r="G287" s="277">
        <v>0</v>
      </c>
      <c r="H287" s="277">
        <v>0</v>
      </c>
      <c r="I287" s="277">
        <v>0</v>
      </c>
      <c r="J287" s="284">
        <v>0</v>
      </c>
      <c r="K287" s="284">
        <v>0</v>
      </c>
      <c r="L287" s="284">
        <v>0</v>
      </c>
      <c r="M287" s="284">
        <v>0</v>
      </c>
      <c r="N287" s="283">
        <v>0</v>
      </c>
      <c r="O287" s="284">
        <v>100</v>
      </c>
      <c r="P287" s="284" t="e">
        <f t="shared" si="76"/>
        <v>#DIV/0!</v>
      </c>
      <c r="Q287" s="348" t="s">
        <v>180</v>
      </c>
      <c r="R287" s="140">
        <v>95</v>
      </c>
      <c r="S287" s="140">
        <v>95</v>
      </c>
      <c r="T287" s="75">
        <v>100</v>
      </c>
    </row>
    <row r="288" spans="2:20" s="28" customFormat="1" ht="110.25">
      <c r="B288" s="512"/>
      <c r="C288" s="288" t="s">
        <v>393</v>
      </c>
      <c r="D288" s="281"/>
      <c r="E288" s="242">
        <v>99.902</v>
      </c>
      <c r="F288" s="242">
        <v>99.902</v>
      </c>
      <c r="G288" s="277">
        <v>0</v>
      </c>
      <c r="H288" s="277">
        <v>0</v>
      </c>
      <c r="I288" s="277">
        <v>99.902</v>
      </c>
      <c r="J288" s="284">
        <v>99.902</v>
      </c>
      <c r="K288" s="284">
        <v>0</v>
      </c>
      <c r="L288" s="284">
        <v>0</v>
      </c>
      <c r="M288" s="284">
        <v>0</v>
      </c>
      <c r="N288" s="283">
        <v>0</v>
      </c>
      <c r="O288" s="284">
        <v>100</v>
      </c>
      <c r="P288" s="284">
        <f t="shared" si="76"/>
        <v>100</v>
      </c>
      <c r="Q288" s="275" t="s">
        <v>182</v>
      </c>
      <c r="R288" s="278" t="s">
        <v>25</v>
      </c>
      <c r="S288" s="278" t="s">
        <v>25</v>
      </c>
      <c r="T288" s="273">
        <v>100</v>
      </c>
    </row>
    <row r="289" spans="2:20" s="28" customFormat="1" ht="47.25">
      <c r="B289" s="234"/>
      <c r="C289" s="288" t="s">
        <v>394</v>
      </c>
      <c r="D289" s="280"/>
      <c r="E289" s="242">
        <v>1134</v>
      </c>
      <c r="F289" s="242">
        <v>1032.5</v>
      </c>
      <c r="G289" s="270">
        <v>0</v>
      </c>
      <c r="H289" s="270">
        <v>0</v>
      </c>
      <c r="I289" s="270">
        <v>0</v>
      </c>
      <c r="J289" s="269">
        <v>0</v>
      </c>
      <c r="K289" s="269">
        <v>1134</v>
      </c>
      <c r="L289" s="269">
        <v>1032.5</v>
      </c>
      <c r="M289" s="269">
        <v>0</v>
      </c>
      <c r="N289" s="346">
        <v>0</v>
      </c>
      <c r="O289" s="284">
        <v>100</v>
      </c>
      <c r="P289" s="284">
        <f t="shared" si="76"/>
        <v>91.0493827160494</v>
      </c>
      <c r="Q289" s="275" t="s">
        <v>298</v>
      </c>
      <c r="R289" s="278">
        <v>27</v>
      </c>
      <c r="S289" s="278">
        <v>27</v>
      </c>
      <c r="T289" s="273">
        <f>R289/S289*100</f>
        <v>100</v>
      </c>
    </row>
    <row r="290" spans="2:20" s="28" customFormat="1" ht="167.25" customHeight="1">
      <c r="B290" s="360">
        <v>12</v>
      </c>
      <c r="C290" s="572" t="s">
        <v>77</v>
      </c>
      <c r="D290" s="378" t="s">
        <v>231</v>
      </c>
      <c r="E290" s="364">
        <f aca="true" t="shared" si="78" ref="E290:N290">E292</f>
        <v>0</v>
      </c>
      <c r="F290" s="364">
        <f t="shared" si="78"/>
        <v>0</v>
      </c>
      <c r="G290" s="364">
        <f t="shared" si="78"/>
        <v>0</v>
      </c>
      <c r="H290" s="364">
        <f t="shared" si="78"/>
        <v>0</v>
      </c>
      <c r="I290" s="364">
        <f t="shared" si="78"/>
        <v>0</v>
      </c>
      <c r="J290" s="364">
        <f t="shared" si="78"/>
        <v>0</v>
      </c>
      <c r="K290" s="364">
        <f t="shared" si="78"/>
        <v>0</v>
      </c>
      <c r="L290" s="364">
        <f t="shared" si="78"/>
        <v>0</v>
      </c>
      <c r="M290" s="364">
        <f t="shared" si="78"/>
        <v>0</v>
      </c>
      <c r="N290" s="364">
        <f t="shared" si="78"/>
        <v>0</v>
      </c>
      <c r="O290" s="373">
        <v>100</v>
      </c>
      <c r="P290" s="373" t="e">
        <f>F290/E290*100</f>
        <v>#DIV/0!</v>
      </c>
      <c r="Q290" s="139" t="s">
        <v>232</v>
      </c>
      <c r="R290" s="335">
        <v>28</v>
      </c>
      <c r="S290" s="335">
        <v>28</v>
      </c>
      <c r="T290" s="334">
        <f>S290/R290*100</f>
        <v>100</v>
      </c>
    </row>
    <row r="291" spans="2:20" s="28" customFormat="1" ht="94.5">
      <c r="B291" s="361"/>
      <c r="C291" s="573"/>
      <c r="D291" s="380"/>
      <c r="E291" s="366"/>
      <c r="F291" s="366"/>
      <c r="G291" s="366"/>
      <c r="H291" s="366"/>
      <c r="I291" s="366"/>
      <c r="J291" s="366"/>
      <c r="K291" s="366"/>
      <c r="L291" s="366"/>
      <c r="M291" s="366"/>
      <c r="N291" s="366"/>
      <c r="O291" s="447"/>
      <c r="P291" s="447"/>
      <c r="Q291" s="139" t="s">
        <v>233</v>
      </c>
      <c r="R291" s="334">
        <v>3</v>
      </c>
      <c r="S291" s="334">
        <v>3</v>
      </c>
      <c r="T291" s="334">
        <f>S291/R291*100</f>
        <v>100</v>
      </c>
    </row>
    <row r="292" spans="2:20" s="28" customFormat="1" ht="54" customHeight="1">
      <c r="B292" s="417"/>
      <c r="C292" s="352" t="s">
        <v>27</v>
      </c>
      <c r="D292" s="353"/>
      <c r="E292" s="351">
        <f aca="true" t="shared" si="79" ref="E292:N292">SUM(E293:E308)</f>
        <v>0</v>
      </c>
      <c r="F292" s="351">
        <f t="shared" si="79"/>
        <v>0</v>
      </c>
      <c r="G292" s="351">
        <f t="shared" si="79"/>
        <v>0</v>
      </c>
      <c r="H292" s="351">
        <f t="shared" si="79"/>
        <v>0</v>
      </c>
      <c r="I292" s="351">
        <f t="shared" si="79"/>
        <v>0</v>
      </c>
      <c r="J292" s="242">
        <f t="shared" si="79"/>
        <v>0</v>
      </c>
      <c r="K292" s="242">
        <f t="shared" si="79"/>
        <v>0</v>
      </c>
      <c r="L292" s="242">
        <f t="shared" si="79"/>
        <v>0</v>
      </c>
      <c r="M292" s="242">
        <f t="shared" si="79"/>
        <v>0</v>
      </c>
      <c r="N292" s="138">
        <f t="shared" si="79"/>
        <v>0</v>
      </c>
      <c r="O292" s="137">
        <v>100</v>
      </c>
      <c r="P292" s="137" t="e">
        <f t="shared" si="76"/>
        <v>#DIV/0!</v>
      </c>
      <c r="Q292" s="118"/>
      <c r="R292" s="94"/>
      <c r="S292" s="94"/>
      <c r="T292" s="94"/>
    </row>
    <row r="293" spans="2:20" s="28" customFormat="1" ht="48.75" customHeight="1">
      <c r="B293" s="418"/>
      <c r="C293" s="428" t="s">
        <v>421</v>
      </c>
      <c r="D293" s="378"/>
      <c r="E293" s="364">
        <f>G293+I293+K293+M293</f>
        <v>0</v>
      </c>
      <c r="F293" s="364">
        <f>H293+J293+L293+N293</f>
        <v>0</v>
      </c>
      <c r="G293" s="373">
        <v>0</v>
      </c>
      <c r="H293" s="373">
        <v>0</v>
      </c>
      <c r="I293" s="373">
        <v>0</v>
      </c>
      <c r="J293" s="462">
        <v>0</v>
      </c>
      <c r="K293" s="462">
        <v>0</v>
      </c>
      <c r="L293" s="462">
        <v>0</v>
      </c>
      <c r="M293" s="462">
        <v>0</v>
      </c>
      <c r="N293" s="526">
        <v>0</v>
      </c>
      <c r="O293" s="373">
        <v>100</v>
      </c>
      <c r="P293" s="373" t="e">
        <f t="shared" si="76"/>
        <v>#DIV/0!</v>
      </c>
      <c r="Q293" s="396" t="s">
        <v>290</v>
      </c>
      <c r="R293" s="386">
        <v>4</v>
      </c>
      <c r="S293" s="386">
        <v>4</v>
      </c>
      <c r="T293" s="386">
        <f>S293/R293*100</f>
        <v>100</v>
      </c>
    </row>
    <row r="294" spans="2:20" s="28" customFormat="1" ht="33" customHeight="1">
      <c r="B294" s="418"/>
      <c r="C294" s="430"/>
      <c r="D294" s="380"/>
      <c r="E294" s="366"/>
      <c r="F294" s="366"/>
      <c r="G294" s="447"/>
      <c r="H294" s="447"/>
      <c r="I294" s="447"/>
      <c r="J294" s="462"/>
      <c r="K294" s="462"/>
      <c r="L294" s="462"/>
      <c r="M294" s="462"/>
      <c r="N294" s="527"/>
      <c r="O294" s="447"/>
      <c r="P294" s="447"/>
      <c r="Q294" s="397"/>
      <c r="R294" s="387"/>
      <c r="S294" s="387"/>
      <c r="T294" s="387"/>
    </row>
    <row r="295" spans="2:20" s="28" customFormat="1" ht="90" customHeight="1">
      <c r="B295" s="418"/>
      <c r="C295" s="428" t="s">
        <v>422</v>
      </c>
      <c r="D295" s="450"/>
      <c r="E295" s="364">
        <f>G295+I295+K295+M295</f>
        <v>0</v>
      </c>
      <c r="F295" s="364">
        <f>H295+J295+L295+N295</f>
        <v>0</v>
      </c>
      <c r="G295" s="373">
        <v>0</v>
      </c>
      <c r="H295" s="373">
        <v>0</v>
      </c>
      <c r="I295" s="373">
        <v>0</v>
      </c>
      <c r="J295" s="462">
        <v>0</v>
      </c>
      <c r="K295" s="462">
        <v>0</v>
      </c>
      <c r="L295" s="462">
        <v>0</v>
      </c>
      <c r="M295" s="462">
        <v>0</v>
      </c>
      <c r="N295" s="526">
        <v>0</v>
      </c>
      <c r="O295" s="373">
        <v>100</v>
      </c>
      <c r="P295" s="373" t="e">
        <f>F295/E295*100</f>
        <v>#DIV/0!</v>
      </c>
      <c r="Q295" s="463" t="s">
        <v>234</v>
      </c>
      <c r="R295" s="386">
        <v>28</v>
      </c>
      <c r="S295" s="386">
        <v>28</v>
      </c>
      <c r="T295" s="386">
        <f>S295/R295*100</f>
        <v>100</v>
      </c>
    </row>
    <row r="296" spans="2:20" s="28" customFormat="1" ht="61.5" customHeight="1">
      <c r="B296" s="418"/>
      <c r="C296" s="429"/>
      <c r="D296" s="491"/>
      <c r="E296" s="365"/>
      <c r="F296" s="365"/>
      <c r="G296" s="374"/>
      <c r="H296" s="374"/>
      <c r="I296" s="374"/>
      <c r="J296" s="462"/>
      <c r="K296" s="462"/>
      <c r="L296" s="462"/>
      <c r="M296" s="462"/>
      <c r="N296" s="547"/>
      <c r="O296" s="374"/>
      <c r="P296" s="374"/>
      <c r="Q296" s="464"/>
      <c r="R296" s="466"/>
      <c r="S296" s="466"/>
      <c r="T296" s="466"/>
    </row>
    <row r="297" spans="2:20" s="28" customFormat="1" ht="15" customHeight="1">
      <c r="B297" s="418"/>
      <c r="C297" s="429"/>
      <c r="D297" s="491"/>
      <c r="E297" s="365"/>
      <c r="F297" s="365"/>
      <c r="G297" s="374"/>
      <c r="H297" s="374"/>
      <c r="I297" s="374"/>
      <c r="J297" s="462"/>
      <c r="K297" s="462"/>
      <c r="L297" s="462"/>
      <c r="M297" s="462"/>
      <c r="N297" s="547"/>
      <c r="O297" s="374"/>
      <c r="P297" s="374"/>
      <c r="Q297" s="464"/>
      <c r="R297" s="466"/>
      <c r="S297" s="466"/>
      <c r="T297" s="466"/>
    </row>
    <row r="298" spans="2:20" s="28" customFormat="1" ht="15" customHeight="1">
      <c r="B298" s="418"/>
      <c r="C298" s="430"/>
      <c r="D298" s="451"/>
      <c r="E298" s="366"/>
      <c r="F298" s="366"/>
      <c r="G298" s="447"/>
      <c r="H298" s="447"/>
      <c r="I298" s="447"/>
      <c r="J298" s="462"/>
      <c r="K298" s="462"/>
      <c r="L298" s="462"/>
      <c r="M298" s="462"/>
      <c r="N298" s="527"/>
      <c r="O298" s="447"/>
      <c r="P298" s="447"/>
      <c r="Q298" s="465"/>
      <c r="R298" s="387"/>
      <c r="S298" s="387"/>
      <c r="T298" s="387"/>
    </row>
    <row r="299" spans="2:20" s="28" customFormat="1" ht="51.75" customHeight="1">
      <c r="B299" s="418"/>
      <c r="C299" s="428" t="s">
        <v>423</v>
      </c>
      <c r="D299" s="450"/>
      <c r="E299" s="364">
        <f>G299+I299+K299+M299</f>
        <v>0</v>
      </c>
      <c r="F299" s="364">
        <f>H299+J299+L299+N299</f>
        <v>0</v>
      </c>
      <c r="G299" s="373">
        <v>0</v>
      </c>
      <c r="H299" s="373">
        <v>0</v>
      </c>
      <c r="I299" s="373">
        <v>0</v>
      </c>
      <c r="J299" s="462">
        <v>0</v>
      </c>
      <c r="K299" s="462">
        <v>0</v>
      </c>
      <c r="L299" s="462">
        <v>0</v>
      </c>
      <c r="M299" s="462">
        <v>0</v>
      </c>
      <c r="N299" s="526">
        <v>0</v>
      </c>
      <c r="O299" s="373">
        <v>100</v>
      </c>
      <c r="P299" s="373" t="e">
        <f>F299/E299*100</f>
        <v>#DIV/0!</v>
      </c>
      <c r="Q299" s="467" t="s">
        <v>235</v>
      </c>
      <c r="R299" s="386">
        <v>13</v>
      </c>
      <c r="S299" s="386">
        <v>13</v>
      </c>
      <c r="T299" s="386">
        <f>S299/R299*100</f>
        <v>100</v>
      </c>
    </row>
    <row r="300" spans="2:20" s="28" customFormat="1" ht="51.75" customHeight="1">
      <c r="B300" s="418"/>
      <c r="C300" s="429"/>
      <c r="D300" s="491"/>
      <c r="E300" s="365"/>
      <c r="F300" s="365"/>
      <c r="G300" s="374"/>
      <c r="H300" s="374"/>
      <c r="I300" s="374"/>
      <c r="J300" s="462"/>
      <c r="K300" s="462"/>
      <c r="L300" s="462"/>
      <c r="M300" s="462"/>
      <c r="N300" s="547"/>
      <c r="O300" s="374"/>
      <c r="P300" s="374"/>
      <c r="Q300" s="468"/>
      <c r="R300" s="466"/>
      <c r="S300" s="466"/>
      <c r="T300" s="466"/>
    </row>
    <row r="301" spans="2:20" s="28" customFormat="1" ht="45" customHeight="1">
      <c r="B301" s="418"/>
      <c r="C301" s="430"/>
      <c r="D301" s="451"/>
      <c r="E301" s="366"/>
      <c r="F301" s="366"/>
      <c r="G301" s="447"/>
      <c r="H301" s="447"/>
      <c r="I301" s="447"/>
      <c r="J301" s="462"/>
      <c r="K301" s="462"/>
      <c r="L301" s="462"/>
      <c r="M301" s="462"/>
      <c r="N301" s="527"/>
      <c r="O301" s="447"/>
      <c r="P301" s="447"/>
      <c r="Q301" s="469"/>
      <c r="R301" s="387"/>
      <c r="S301" s="387"/>
      <c r="T301" s="387"/>
    </row>
    <row r="302" spans="2:20" s="28" customFormat="1" ht="37.5" customHeight="1">
      <c r="B302" s="418"/>
      <c r="C302" s="428" t="s">
        <v>424</v>
      </c>
      <c r="D302" s="450"/>
      <c r="E302" s="364">
        <f>G302+I302+K302+M302</f>
        <v>0</v>
      </c>
      <c r="F302" s="364">
        <f>H302+J302+L302+N302</f>
        <v>0</v>
      </c>
      <c r="G302" s="373">
        <v>0</v>
      </c>
      <c r="H302" s="373">
        <v>0</v>
      </c>
      <c r="I302" s="373">
        <v>0</v>
      </c>
      <c r="J302" s="462">
        <v>0</v>
      </c>
      <c r="K302" s="462">
        <v>0</v>
      </c>
      <c r="L302" s="574">
        <v>0</v>
      </c>
      <c r="M302" s="462">
        <v>0</v>
      </c>
      <c r="N302" s="526">
        <v>0</v>
      </c>
      <c r="O302" s="373">
        <v>100</v>
      </c>
      <c r="P302" s="373" t="e">
        <f>F302/E302*100</f>
        <v>#DIV/0!</v>
      </c>
      <c r="Q302" s="470" t="s">
        <v>236</v>
      </c>
      <c r="R302" s="386">
        <v>36</v>
      </c>
      <c r="S302" s="386">
        <v>36</v>
      </c>
      <c r="T302" s="386">
        <f>S302/R302*100</f>
        <v>100</v>
      </c>
    </row>
    <row r="303" spans="2:20" s="28" customFormat="1" ht="5.25" customHeight="1">
      <c r="B303" s="418"/>
      <c r="C303" s="429"/>
      <c r="D303" s="491"/>
      <c r="E303" s="365"/>
      <c r="F303" s="365"/>
      <c r="G303" s="374"/>
      <c r="H303" s="374"/>
      <c r="I303" s="374"/>
      <c r="J303" s="462"/>
      <c r="K303" s="462"/>
      <c r="L303" s="574"/>
      <c r="M303" s="462"/>
      <c r="N303" s="547"/>
      <c r="O303" s="374"/>
      <c r="P303" s="374"/>
      <c r="Q303" s="471"/>
      <c r="R303" s="466"/>
      <c r="S303" s="466"/>
      <c r="T303" s="466"/>
    </row>
    <row r="304" spans="2:20" s="28" customFormat="1" ht="15.75" customHeight="1" hidden="1">
      <c r="B304" s="418"/>
      <c r="C304" s="429"/>
      <c r="D304" s="491"/>
      <c r="E304" s="365"/>
      <c r="F304" s="365"/>
      <c r="G304" s="374"/>
      <c r="H304" s="374"/>
      <c r="I304" s="374"/>
      <c r="J304" s="462"/>
      <c r="K304" s="462"/>
      <c r="L304" s="574"/>
      <c r="M304" s="462"/>
      <c r="N304" s="547"/>
      <c r="O304" s="374"/>
      <c r="P304" s="374"/>
      <c r="Q304" s="471"/>
      <c r="R304" s="466"/>
      <c r="S304" s="466"/>
      <c r="T304" s="466"/>
    </row>
    <row r="305" spans="2:20" s="28" customFormat="1" ht="2.25" customHeight="1">
      <c r="B305" s="418"/>
      <c r="C305" s="429"/>
      <c r="D305" s="491"/>
      <c r="E305" s="365"/>
      <c r="F305" s="365"/>
      <c r="G305" s="374"/>
      <c r="H305" s="374"/>
      <c r="I305" s="374"/>
      <c r="J305" s="462"/>
      <c r="K305" s="462"/>
      <c r="L305" s="574"/>
      <c r="M305" s="462"/>
      <c r="N305" s="547"/>
      <c r="O305" s="374"/>
      <c r="P305" s="374"/>
      <c r="Q305" s="471"/>
      <c r="R305" s="466"/>
      <c r="S305" s="466"/>
      <c r="T305" s="466"/>
    </row>
    <row r="306" spans="2:20" s="28" customFormat="1" ht="15" customHeight="1">
      <c r="B306" s="418"/>
      <c r="C306" s="429"/>
      <c r="D306" s="491"/>
      <c r="E306" s="365"/>
      <c r="F306" s="365"/>
      <c r="G306" s="374"/>
      <c r="H306" s="374"/>
      <c r="I306" s="374"/>
      <c r="J306" s="462"/>
      <c r="K306" s="462"/>
      <c r="L306" s="574"/>
      <c r="M306" s="462"/>
      <c r="N306" s="547"/>
      <c r="O306" s="374"/>
      <c r="P306" s="374"/>
      <c r="Q306" s="471"/>
      <c r="R306" s="466"/>
      <c r="S306" s="466"/>
      <c r="T306" s="466"/>
    </row>
    <row r="307" spans="2:20" s="28" customFormat="1" ht="15">
      <c r="B307" s="418"/>
      <c r="C307" s="430"/>
      <c r="D307" s="451"/>
      <c r="E307" s="366"/>
      <c r="F307" s="366"/>
      <c r="G307" s="447"/>
      <c r="H307" s="447"/>
      <c r="I307" s="447"/>
      <c r="J307" s="462"/>
      <c r="K307" s="462"/>
      <c r="L307" s="574"/>
      <c r="M307" s="462"/>
      <c r="N307" s="527"/>
      <c r="O307" s="447"/>
      <c r="P307" s="447"/>
      <c r="Q307" s="472"/>
      <c r="R307" s="387"/>
      <c r="S307" s="387"/>
      <c r="T307" s="387"/>
    </row>
    <row r="308" spans="2:20" s="28" customFormat="1" ht="48" customHeight="1">
      <c r="B308" s="418"/>
      <c r="C308" s="134" t="s">
        <v>425</v>
      </c>
      <c r="D308" s="135"/>
      <c r="E308" s="242">
        <f>G308+I308+K308+M308</f>
        <v>0</v>
      </c>
      <c r="F308" s="242">
        <f>H308+J308+L308+N308</f>
        <v>0</v>
      </c>
      <c r="G308" s="242">
        <v>0</v>
      </c>
      <c r="H308" s="242">
        <v>0</v>
      </c>
      <c r="I308" s="242">
        <v>0</v>
      </c>
      <c r="J308" s="242">
        <v>0</v>
      </c>
      <c r="K308" s="354">
        <v>0</v>
      </c>
      <c r="L308" s="242">
        <v>0</v>
      </c>
      <c r="M308" s="354">
        <v>0</v>
      </c>
      <c r="N308" s="136">
        <v>0</v>
      </c>
      <c r="O308" s="137">
        <v>100</v>
      </c>
      <c r="P308" s="137" t="e">
        <f>F308/E308*100</f>
        <v>#DIV/0!</v>
      </c>
      <c r="Q308" s="349" t="s">
        <v>237</v>
      </c>
      <c r="R308" s="75">
        <v>0</v>
      </c>
      <c r="S308" s="75">
        <v>0</v>
      </c>
      <c r="T308" s="75">
        <v>100</v>
      </c>
    </row>
    <row r="309" spans="2:20" s="28" customFormat="1" ht="18.75">
      <c r="B309" s="66"/>
      <c r="C309" s="68"/>
      <c r="D309" s="69"/>
      <c r="E309" s="70"/>
      <c r="F309" s="70"/>
      <c r="G309" s="70"/>
      <c r="H309" s="70"/>
      <c r="I309" s="70"/>
      <c r="J309" s="70"/>
      <c r="K309" s="71"/>
      <c r="L309" s="70"/>
      <c r="M309" s="71"/>
      <c r="N309" s="71"/>
      <c r="O309" s="72"/>
      <c r="P309" s="72"/>
      <c r="Q309" s="73"/>
      <c r="R309" s="74"/>
      <c r="S309" s="74"/>
      <c r="T309" s="74"/>
    </row>
    <row r="310" spans="2:20" s="28" customFormat="1" ht="18.75">
      <c r="B310" s="66"/>
      <c r="C310" s="68"/>
      <c r="D310" s="69"/>
      <c r="E310" s="70"/>
      <c r="F310" s="70"/>
      <c r="G310" s="70"/>
      <c r="H310" s="70"/>
      <c r="I310" s="70"/>
      <c r="J310" s="70"/>
      <c r="K310" s="71"/>
      <c r="L310" s="70"/>
      <c r="M310" s="71"/>
      <c r="N310" s="71"/>
      <c r="O310" s="72"/>
      <c r="P310" s="72"/>
      <c r="Q310" s="73"/>
      <c r="R310" s="74"/>
      <c r="S310" s="74"/>
      <c r="T310" s="74"/>
    </row>
    <row r="311" spans="5:17" s="28" customFormat="1" ht="15">
      <c r="E311" s="36"/>
      <c r="F311" s="36"/>
      <c r="Q311" s="44"/>
    </row>
    <row r="312" spans="2:17" s="28" customFormat="1" ht="16.5" customHeight="1">
      <c r="B312" s="575" t="s">
        <v>426</v>
      </c>
      <c r="C312" s="575"/>
      <c r="D312" s="575"/>
      <c r="E312" s="575"/>
      <c r="F312" s="576"/>
      <c r="G312" s="577"/>
      <c r="H312" s="577"/>
      <c r="I312" s="578"/>
      <c r="J312" s="579" t="s">
        <v>427</v>
      </c>
      <c r="K312" s="580"/>
      <c r="L312" s="46"/>
      <c r="Q312" s="44"/>
    </row>
    <row r="313" spans="2:17" s="28" customFormat="1" ht="16.5" customHeight="1">
      <c r="B313" s="575" t="s">
        <v>55</v>
      </c>
      <c r="C313" s="575"/>
      <c r="D313" s="575"/>
      <c r="E313" s="575"/>
      <c r="F313" s="581"/>
      <c r="G313" s="579" t="s">
        <v>28</v>
      </c>
      <c r="H313" s="580"/>
      <c r="I313" s="580"/>
      <c r="J313" s="582" t="s">
        <v>29</v>
      </c>
      <c r="K313" s="582"/>
      <c r="L313" s="46"/>
      <c r="Q313" s="44"/>
    </row>
    <row r="314" spans="2:17" s="28" customFormat="1" ht="13.5" customHeight="1">
      <c r="B314" s="46"/>
      <c r="C314" s="46"/>
      <c r="D314" s="46"/>
      <c r="E314" s="47"/>
      <c r="F314" s="47"/>
      <c r="G314" s="45"/>
      <c r="H314" s="46"/>
      <c r="I314" s="46"/>
      <c r="J314" s="46"/>
      <c r="K314" s="46"/>
      <c r="L314" s="46"/>
      <c r="Q314" s="44"/>
    </row>
    <row r="315" spans="2:17" s="28" customFormat="1" ht="6" customHeight="1" hidden="1">
      <c r="B315" s="46"/>
      <c r="C315" s="46"/>
      <c r="D315" s="46"/>
      <c r="E315" s="47"/>
      <c r="F315" s="47"/>
      <c r="G315" s="46"/>
      <c r="H315" s="46"/>
      <c r="I315" s="46"/>
      <c r="J315" s="46"/>
      <c r="K315" s="46"/>
      <c r="L315" s="46"/>
      <c r="Q315" s="44"/>
    </row>
    <row r="316" spans="5:17" ht="15" hidden="1">
      <c r="E316" s="1"/>
      <c r="F316" s="1"/>
      <c r="Q316" s="14"/>
    </row>
    <row r="317" spans="5:17" ht="7.5" customHeight="1" hidden="1">
      <c r="E317" s="1"/>
      <c r="F317" s="1"/>
      <c r="Q317" s="14"/>
    </row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6" customHeight="1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</sheetData>
  <sheetProtection/>
  <mergeCells count="605">
    <mergeCell ref="N107:N108"/>
    <mergeCell ref="O107:O108"/>
    <mergeCell ref="P107:P108"/>
    <mergeCell ref="N126:N131"/>
    <mergeCell ref="K283:K284"/>
    <mergeCell ref="L283:L284"/>
    <mergeCell ref="M283:M284"/>
    <mergeCell ref="N283:N284"/>
    <mergeCell ref="O283:O284"/>
    <mergeCell ref="P283:P284"/>
    <mergeCell ref="R105:R106"/>
    <mergeCell ref="S105:S106"/>
    <mergeCell ref="T105:T106"/>
    <mergeCell ref="P100:P101"/>
    <mergeCell ref="C107:C108"/>
    <mergeCell ref="D107:D108"/>
    <mergeCell ref="E107:E108"/>
    <mergeCell ref="F107:F108"/>
    <mergeCell ref="G107:G108"/>
    <mergeCell ref="C103:C106"/>
    <mergeCell ref="O126:O131"/>
    <mergeCell ref="P126:P131"/>
    <mergeCell ref="P136:P137"/>
    <mergeCell ref="O146:O147"/>
    <mergeCell ref="C98:C99"/>
    <mergeCell ref="D98:D99"/>
    <mergeCell ref="E98:E99"/>
    <mergeCell ref="F98:F99"/>
    <mergeCell ref="G98:G99"/>
    <mergeCell ref="M107:M108"/>
    <mergeCell ref="M126:M131"/>
    <mergeCell ref="U195:U198"/>
    <mergeCell ref="K146:K147"/>
    <mergeCell ref="L146:L147"/>
    <mergeCell ref="M146:M147"/>
    <mergeCell ref="P162:P163"/>
    <mergeCell ref="N194:N198"/>
    <mergeCell ref="N162:N163"/>
    <mergeCell ref="O162:O163"/>
    <mergeCell ref="N157:N158"/>
    <mergeCell ref="M159:M161"/>
    <mergeCell ref="Q195:Q198"/>
    <mergeCell ref="R195:R198"/>
    <mergeCell ref="S195:S198"/>
    <mergeCell ref="T195:T198"/>
    <mergeCell ref="L136:L137"/>
    <mergeCell ref="M136:M137"/>
    <mergeCell ref="N136:N137"/>
    <mergeCell ref="O136:O137"/>
    <mergeCell ref="P146:P147"/>
    <mergeCell ref="O159:O161"/>
    <mergeCell ref="N146:N147"/>
    <mergeCell ref="C146:C147"/>
    <mergeCell ref="D146:D147"/>
    <mergeCell ref="E146:E147"/>
    <mergeCell ref="F146:F147"/>
    <mergeCell ref="G146:G147"/>
    <mergeCell ref="H146:H147"/>
    <mergeCell ref="J146:J147"/>
    <mergeCell ref="N159:N161"/>
    <mergeCell ref="G136:G137"/>
    <mergeCell ref="C290:C291"/>
    <mergeCell ref="D290:D291"/>
    <mergeCell ref="E290:E291"/>
    <mergeCell ref="F290:F291"/>
    <mergeCell ref="G162:G163"/>
    <mergeCell ref="D223:D224"/>
    <mergeCell ref="C283:C284"/>
    <mergeCell ref="D283:D284"/>
    <mergeCell ref="E283:E284"/>
    <mergeCell ref="E223:E224"/>
    <mergeCell ref="F223:F224"/>
    <mergeCell ref="G223:G224"/>
    <mergeCell ref="B313:E313"/>
    <mergeCell ref="J313:K313"/>
    <mergeCell ref="P290:P291"/>
    <mergeCell ref="M290:M291"/>
    <mergeCell ref="N290:N291"/>
    <mergeCell ref="O290:O291"/>
    <mergeCell ref="B312:E312"/>
    <mergeCell ref="O302:O307"/>
    <mergeCell ref="N302:N307"/>
    <mergeCell ref="H302:H307"/>
    <mergeCell ref="I290:I291"/>
    <mergeCell ref="J290:J291"/>
    <mergeCell ref="J295:J298"/>
    <mergeCell ref="O299:O301"/>
    <mergeCell ref="O295:O298"/>
    <mergeCell ref="M299:M301"/>
    <mergeCell ref="H299:H301"/>
    <mergeCell ref="I299:I301"/>
    <mergeCell ref="H283:H284"/>
    <mergeCell ref="I283:I284"/>
    <mergeCell ref="J283:J284"/>
    <mergeCell ref="N299:N301"/>
    <mergeCell ref="K295:K298"/>
    <mergeCell ref="N295:N298"/>
    <mergeCell ref="N293:N294"/>
    <mergeCell ref="B292:B308"/>
    <mergeCell ref="J302:J307"/>
    <mergeCell ref="K302:K307"/>
    <mergeCell ref="M302:M307"/>
    <mergeCell ref="J293:J294"/>
    <mergeCell ref="J299:J301"/>
    <mergeCell ref="C302:C307"/>
    <mergeCell ref="K299:K301"/>
    <mergeCell ref="D302:D307"/>
    <mergeCell ref="E302:E307"/>
    <mergeCell ref="F302:F307"/>
    <mergeCell ref="G302:G307"/>
    <mergeCell ref="L302:L307"/>
    <mergeCell ref="I302:I307"/>
    <mergeCell ref="L299:L301"/>
    <mergeCell ref="C293:C294"/>
    <mergeCell ref="D293:D294"/>
    <mergeCell ref="I295:I298"/>
    <mergeCell ref="H293:H294"/>
    <mergeCell ref="H295:H298"/>
    <mergeCell ref="O293:O294"/>
    <mergeCell ref="K293:K294"/>
    <mergeCell ref="L293:L294"/>
    <mergeCell ref="M293:M294"/>
    <mergeCell ref="L295:L298"/>
    <mergeCell ref="M295:M298"/>
    <mergeCell ref="F299:F301"/>
    <mergeCell ref="G299:G301"/>
    <mergeCell ref="C295:C298"/>
    <mergeCell ref="D295:D298"/>
    <mergeCell ref="E295:E298"/>
    <mergeCell ref="F295:F298"/>
    <mergeCell ref="G295:G298"/>
    <mergeCell ref="C299:C301"/>
    <mergeCell ref="D299:D301"/>
    <mergeCell ref="E299:E301"/>
    <mergeCell ref="K261:K264"/>
    <mergeCell ref="L261:L264"/>
    <mergeCell ref="I293:I294"/>
    <mergeCell ref="E293:E294"/>
    <mergeCell ref="F293:F294"/>
    <mergeCell ref="G293:G294"/>
    <mergeCell ref="G290:G291"/>
    <mergeCell ref="K290:K291"/>
    <mergeCell ref="L290:L291"/>
    <mergeCell ref="H290:H291"/>
    <mergeCell ref="B265:B282"/>
    <mergeCell ref="B285:B288"/>
    <mergeCell ref="G261:G264"/>
    <mergeCell ref="H261:H264"/>
    <mergeCell ref="I261:I264"/>
    <mergeCell ref="J261:J264"/>
    <mergeCell ref="B283:B284"/>
    <mergeCell ref="F283:F284"/>
    <mergeCell ref="G283:G284"/>
    <mergeCell ref="B236:B260"/>
    <mergeCell ref="F232:F235"/>
    <mergeCell ref="G232:G235"/>
    <mergeCell ref="H232:H235"/>
    <mergeCell ref="I232:I235"/>
    <mergeCell ref="B261:B264"/>
    <mergeCell ref="C261:C264"/>
    <mergeCell ref="D261:D264"/>
    <mergeCell ref="E261:E264"/>
    <mergeCell ref="F261:F264"/>
    <mergeCell ref="M261:M264"/>
    <mergeCell ref="N261:N264"/>
    <mergeCell ref="N239:N240"/>
    <mergeCell ref="L244:L245"/>
    <mergeCell ref="M244:M245"/>
    <mergeCell ref="K244:K245"/>
    <mergeCell ref="N244:N245"/>
    <mergeCell ref="M239:M240"/>
    <mergeCell ref="K239:K240"/>
    <mergeCell ref="L239:L240"/>
    <mergeCell ref="O194:O198"/>
    <mergeCell ref="P194:P198"/>
    <mergeCell ref="J232:J235"/>
    <mergeCell ref="K232:K235"/>
    <mergeCell ref="L216:L218"/>
    <mergeCell ref="M216:M218"/>
    <mergeCell ref="N216:N218"/>
    <mergeCell ref="N232:N235"/>
    <mergeCell ref="P216:P218"/>
    <mergeCell ref="O223:O224"/>
    <mergeCell ref="B199:B204"/>
    <mergeCell ref="B214:B227"/>
    <mergeCell ref="B232:B235"/>
    <mergeCell ref="C232:C235"/>
    <mergeCell ref="D232:D235"/>
    <mergeCell ref="H194:H198"/>
    <mergeCell ref="E232:E235"/>
    <mergeCell ref="C216:C218"/>
    <mergeCell ref="D216:D218"/>
    <mergeCell ref="E216:E218"/>
    <mergeCell ref="J159:J161"/>
    <mergeCell ref="K159:K161"/>
    <mergeCell ref="L159:L161"/>
    <mergeCell ref="J194:J198"/>
    <mergeCell ref="K194:K198"/>
    <mergeCell ref="L194:L198"/>
    <mergeCell ref="B194:B198"/>
    <mergeCell ref="C194:C198"/>
    <mergeCell ref="D194:D198"/>
    <mergeCell ref="E194:E198"/>
    <mergeCell ref="F194:F198"/>
    <mergeCell ref="G194:G198"/>
    <mergeCell ref="C126:C131"/>
    <mergeCell ref="D126:D131"/>
    <mergeCell ref="E126:E131"/>
    <mergeCell ref="F126:F131"/>
    <mergeCell ref="G126:G131"/>
    <mergeCell ref="I146:I147"/>
    <mergeCell ref="C136:C137"/>
    <mergeCell ref="D136:D137"/>
    <mergeCell ref="E136:E137"/>
    <mergeCell ref="F136:F137"/>
    <mergeCell ref="H157:H158"/>
    <mergeCell ref="I157:I158"/>
    <mergeCell ref="J157:J158"/>
    <mergeCell ref="K157:K158"/>
    <mergeCell ref="L157:L158"/>
    <mergeCell ref="I162:I163"/>
    <mergeCell ref="J162:J163"/>
    <mergeCell ref="K162:K163"/>
    <mergeCell ref="L162:L163"/>
    <mergeCell ref="I159:I161"/>
    <mergeCell ref="H126:H131"/>
    <mergeCell ref="I126:I131"/>
    <mergeCell ref="J126:J131"/>
    <mergeCell ref="K126:K131"/>
    <mergeCell ref="L126:L131"/>
    <mergeCell ref="H136:H137"/>
    <mergeCell ref="I136:I137"/>
    <mergeCell ref="J136:J137"/>
    <mergeCell ref="K136:K137"/>
    <mergeCell ref="D70:D73"/>
    <mergeCell ref="J110:J114"/>
    <mergeCell ref="I110:I114"/>
    <mergeCell ref="K110:K114"/>
    <mergeCell ref="H98:H99"/>
    <mergeCell ref="I98:I99"/>
    <mergeCell ref="J98:J99"/>
    <mergeCell ref="K98:K99"/>
    <mergeCell ref="G100:G101"/>
    <mergeCell ref="H100:H101"/>
    <mergeCell ref="D103:D106"/>
    <mergeCell ref="E103:E106"/>
    <mergeCell ref="F103:F106"/>
    <mergeCell ref="G103:G106"/>
    <mergeCell ref="H107:H108"/>
    <mergeCell ref="I100:I101"/>
    <mergeCell ref="J100:J101"/>
    <mergeCell ref="K100:K101"/>
    <mergeCell ref="I107:I108"/>
    <mergeCell ref="J107:J108"/>
    <mergeCell ref="L100:L101"/>
    <mergeCell ref="L107:L108"/>
    <mergeCell ref="K107:K108"/>
    <mergeCell ref="P103:P106"/>
    <mergeCell ref="K103:K106"/>
    <mergeCell ref="L103:L106"/>
    <mergeCell ref="M103:M106"/>
    <mergeCell ref="O103:O106"/>
    <mergeCell ref="M98:M99"/>
    <mergeCell ref="B97:B109"/>
    <mergeCell ref="C100:C101"/>
    <mergeCell ref="D100:D101"/>
    <mergeCell ref="E100:E101"/>
    <mergeCell ref="F100:F101"/>
    <mergeCell ref="N103:N106"/>
    <mergeCell ref="J103:J106"/>
    <mergeCell ref="H103:H106"/>
    <mergeCell ref="I103:I106"/>
    <mergeCell ref="N100:N101"/>
    <mergeCell ref="C94:C95"/>
    <mergeCell ref="D94:D95"/>
    <mergeCell ref="E94:E95"/>
    <mergeCell ref="F94:F95"/>
    <mergeCell ref="G94:G95"/>
    <mergeCell ref="H94:H95"/>
    <mergeCell ref="S57:S58"/>
    <mergeCell ref="O82:O83"/>
    <mergeCell ref="P82:P83"/>
    <mergeCell ref="O78:O80"/>
    <mergeCell ref="P78:P80"/>
    <mergeCell ref="O57:O68"/>
    <mergeCell ref="P57:P68"/>
    <mergeCell ref="Q63:Q68"/>
    <mergeCell ref="S82:S83"/>
    <mergeCell ref="R78:R80"/>
    <mergeCell ref="T57:T58"/>
    <mergeCell ref="C91:C92"/>
    <mergeCell ref="D91:D92"/>
    <mergeCell ref="E91:E92"/>
    <mergeCell ref="F91:F92"/>
    <mergeCell ref="G91:G92"/>
    <mergeCell ref="M91:M92"/>
    <mergeCell ref="N91:N92"/>
    <mergeCell ref="O91:O92"/>
    <mergeCell ref="S78:S80"/>
    <mergeCell ref="G82:G83"/>
    <mergeCell ref="H82:H83"/>
    <mergeCell ref="K70:K73"/>
    <mergeCell ref="L70:L73"/>
    <mergeCell ref="J70:J73"/>
    <mergeCell ref="N82:N83"/>
    <mergeCell ref="M70:M73"/>
    <mergeCell ref="N70:N73"/>
    <mergeCell ref="I78:I80"/>
    <mergeCell ref="J78:J80"/>
    <mergeCell ref="H91:H92"/>
    <mergeCell ref="I91:I92"/>
    <mergeCell ref="K82:K83"/>
    <mergeCell ref="L82:L83"/>
    <mergeCell ref="K57:K68"/>
    <mergeCell ref="L57:L68"/>
    <mergeCell ref="J91:J92"/>
    <mergeCell ref="K91:K92"/>
    <mergeCell ref="L91:L92"/>
    <mergeCell ref="H78:H80"/>
    <mergeCell ref="C57:C68"/>
    <mergeCell ref="D57:D68"/>
    <mergeCell ref="E57:E68"/>
    <mergeCell ref="F57:F68"/>
    <mergeCell ref="G57:G68"/>
    <mergeCell ref="H57:H68"/>
    <mergeCell ref="B69:B95"/>
    <mergeCell ref="C78:C80"/>
    <mergeCell ref="D78:D80"/>
    <mergeCell ref="E78:E80"/>
    <mergeCell ref="F78:F80"/>
    <mergeCell ref="G78:G80"/>
    <mergeCell ref="C82:C83"/>
    <mergeCell ref="D82:D83"/>
    <mergeCell ref="E82:E83"/>
    <mergeCell ref="F82:F83"/>
    <mergeCell ref="N52:N53"/>
    <mergeCell ref="O52:O53"/>
    <mergeCell ref="P52:P53"/>
    <mergeCell ref="B57:B66"/>
    <mergeCell ref="H52:H53"/>
    <mergeCell ref="I52:I53"/>
    <mergeCell ref="J52:J53"/>
    <mergeCell ref="K52:K53"/>
    <mergeCell ref="L52:L53"/>
    <mergeCell ref="M52:M53"/>
    <mergeCell ref="T59:T60"/>
    <mergeCell ref="S61:S62"/>
    <mergeCell ref="T61:T62"/>
    <mergeCell ref="R63:R68"/>
    <mergeCell ref="S63:S68"/>
    <mergeCell ref="R59:R60"/>
    <mergeCell ref="T63:T68"/>
    <mergeCell ref="R61:R62"/>
    <mergeCell ref="I48:I50"/>
    <mergeCell ref="B51:B56"/>
    <mergeCell ref="C52:C53"/>
    <mergeCell ref="D52:D53"/>
    <mergeCell ref="E52:E53"/>
    <mergeCell ref="F52:F53"/>
    <mergeCell ref="G52:G53"/>
    <mergeCell ref="B48:B50"/>
    <mergeCell ref="C48:C50"/>
    <mergeCell ref="D48:D50"/>
    <mergeCell ref="E48:E50"/>
    <mergeCell ref="F48:F50"/>
    <mergeCell ref="H48:H50"/>
    <mergeCell ref="I6:J7"/>
    <mergeCell ref="B18:B47"/>
    <mergeCell ref="M6:N7"/>
    <mergeCell ref="B4:B8"/>
    <mergeCell ref="C4:C8"/>
    <mergeCell ref="D4:D8"/>
    <mergeCell ref="G48:G50"/>
    <mergeCell ref="C1:P1"/>
    <mergeCell ref="C2:P2"/>
    <mergeCell ref="C3:P3"/>
    <mergeCell ref="R4:R8"/>
    <mergeCell ref="S4:S8"/>
    <mergeCell ref="Q4:Q8"/>
    <mergeCell ref="E5:F7"/>
    <mergeCell ref="G5:N5"/>
    <mergeCell ref="G6:H7"/>
    <mergeCell ref="T302:T307"/>
    <mergeCell ref="R299:R301"/>
    <mergeCell ref="T299:T301"/>
    <mergeCell ref="Q52:Q53"/>
    <mergeCell ref="R52:R53"/>
    <mergeCell ref="T52:T53"/>
    <mergeCell ref="Q78:Q80"/>
    <mergeCell ref="T78:T80"/>
    <mergeCell ref="S59:S60"/>
    <mergeCell ref="Q61:Q62"/>
    <mergeCell ref="P248:P249"/>
    <mergeCell ref="O261:O264"/>
    <mergeCell ref="P261:P264"/>
    <mergeCell ref="P293:P294"/>
    <mergeCell ref="T4:T8"/>
    <mergeCell ref="K6:L7"/>
    <mergeCell ref="E4:N4"/>
    <mergeCell ref="O4:P6"/>
    <mergeCell ref="P48:P50"/>
    <mergeCell ref="M48:M50"/>
    <mergeCell ref="Q299:Q301"/>
    <mergeCell ref="S299:S301"/>
    <mergeCell ref="Q302:Q307"/>
    <mergeCell ref="R302:R307"/>
    <mergeCell ref="S302:S307"/>
    <mergeCell ref="P299:P301"/>
    <mergeCell ref="P302:P307"/>
    <mergeCell ref="T293:T294"/>
    <mergeCell ref="Q295:Q298"/>
    <mergeCell ref="R295:R298"/>
    <mergeCell ref="S295:S298"/>
    <mergeCell ref="T295:T298"/>
    <mergeCell ref="P295:P298"/>
    <mergeCell ref="Q293:Q294"/>
    <mergeCell ref="R293:R294"/>
    <mergeCell ref="S293:S294"/>
    <mergeCell ref="R82:R83"/>
    <mergeCell ref="R57:R58"/>
    <mergeCell ref="O98:O99"/>
    <mergeCell ref="P98:P99"/>
    <mergeCell ref="O70:O73"/>
    <mergeCell ref="P70:P73"/>
    <mergeCell ref="R94:R95"/>
    <mergeCell ref="P91:P92"/>
    <mergeCell ref="O94:O95"/>
    <mergeCell ref="P94:P95"/>
    <mergeCell ref="J216:J218"/>
    <mergeCell ref="K216:K218"/>
    <mergeCell ref="I82:I83"/>
    <mergeCell ref="J82:J83"/>
    <mergeCell ref="P157:P158"/>
    <mergeCell ref="Q162:Q163"/>
    <mergeCell ref="I94:I95"/>
    <mergeCell ref="M82:M83"/>
    <mergeCell ref="M100:M101"/>
    <mergeCell ref="L98:L99"/>
    <mergeCell ref="Q59:Q60"/>
    <mergeCell ref="K78:K80"/>
    <mergeCell ref="L78:L80"/>
    <mergeCell ref="M78:M80"/>
    <mergeCell ref="N78:N80"/>
    <mergeCell ref="Q94:Q95"/>
    <mergeCell ref="M57:M68"/>
    <mergeCell ref="N57:N68"/>
    <mergeCell ref="K94:K95"/>
    <mergeCell ref="L94:L95"/>
    <mergeCell ref="O216:O218"/>
    <mergeCell ref="M162:M163"/>
    <mergeCell ref="M94:M95"/>
    <mergeCell ref="N94:N95"/>
    <mergeCell ref="O100:O101"/>
    <mergeCell ref="N98:N99"/>
    <mergeCell ref="M115:M117"/>
    <mergeCell ref="M110:M114"/>
    <mergeCell ref="M194:M198"/>
    <mergeCell ref="M157:M158"/>
    <mergeCell ref="E162:E163"/>
    <mergeCell ref="F216:F218"/>
    <mergeCell ref="G216:G218"/>
    <mergeCell ref="H216:H218"/>
    <mergeCell ref="H162:H163"/>
    <mergeCell ref="I194:I198"/>
    <mergeCell ref="F162:F163"/>
    <mergeCell ref="I216:I218"/>
    <mergeCell ref="P223:P224"/>
    <mergeCell ref="H223:H224"/>
    <mergeCell ref="I223:I224"/>
    <mergeCell ref="J223:J224"/>
    <mergeCell ref="K223:K224"/>
    <mergeCell ref="L223:L224"/>
    <mergeCell ref="M223:M224"/>
    <mergeCell ref="N223:N224"/>
    <mergeCell ref="C239:C240"/>
    <mergeCell ref="D239:D240"/>
    <mergeCell ref="L232:L235"/>
    <mergeCell ref="M232:M235"/>
    <mergeCell ref="E239:E240"/>
    <mergeCell ref="F239:F240"/>
    <mergeCell ref="G239:G240"/>
    <mergeCell ref="H239:H240"/>
    <mergeCell ref="I239:I240"/>
    <mergeCell ref="J239:J240"/>
    <mergeCell ref="C244:C245"/>
    <mergeCell ref="D244:D245"/>
    <mergeCell ref="E244:E245"/>
    <mergeCell ref="F244:F245"/>
    <mergeCell ref="G244:G245"/>
    <mergeCell ref="C248:C249"/>
    <mergeCell ref="D248:D249"/>
    <mergeCell ref="E248:E249"/>
    <mergeCell ref="F248:F249"/>
    <mergeCell ref="G248:G249"/>
    <mergeCell ref="H248:H249"/>
    <mergeCell ref="R234:R235"/>
    <mergeCell ref="I248:I249"/>
    <mergeCell ref="O248:O249"/>
    <mergeCell ref="O239:O240"/>
    <mergeCell ref="P239:P240"/>
    <mergeCell ref="H244:H245"/>
    <mergeCell ref="J244:J245"/>
    <mergeCell ref="I244:I245"/>
    <mergeCell ref="P232:P235"/>
    <mergeCell ref="S234:S235"/>
    <mergeCell ref="T234:T235"/>
    <mergeCell ref="J248:J249"/>
    <mergeCell ref="K248:K249"/>
    <mergeCell ref="L248:L249"/>
    <mergeCell ref="M248:M249"/>
    <mergeCell ref="N248:N249"/>
    <mergeCell ref="O244:O245"/>
    <mergeCell ref="P244:P245"/>
    <mergeCell ref="O232:O235"/>
    <mergeCell ref="C162:C163"/>
    <mergeCell ref="B157:B158"/>
    <mergeCell ref="C157:C158"/>
    <mergeCell ref="D157:D158"/>
    <mergeCell ref="E157:E158"/>
    <mergeCell ref="Q234:Q235"/>
    <mergeCell ref="F157:F158"/>
    <mergeCell ref="G157:G158"/>
    <mergeCell ref="O157:O158"/>
    <mergeCell ref="C223:C224"/>
    <mergeCell ref="R162:R163"/>
    <mergeCell ref="S162:S163"/>
    <mergeCell ref="C159:C161"/>
    <mergeCell ref="D159:D161"/>
    <mergeCell ref="E159:E161"/>
    <mergeCell ref="F159:F161"/>
    <mergeCell ref="G159:G161"/>
    <mergeCell ref="H159:H161"/>
    <mergeCell ref="P159:P161"/>
    <mergeCell ref="D162:D163"/>
    <mergeCell ref="B12:B17"/>
    <mergeCell ref="C12:C17"/>
    <mergeCell ref="D12:D17"/>
    <mergeCell ref="E12:E17"/>
    <mergeCell ref="F12:F17"/>
    <mergeCell ref="G12:G17"/>
    <mergeCell ref="H12:H17"/>
    <mergeCell ref="I12:I17"/>
    <mergeCell ref="J12:J17"/>
    <mergeCell ref="L12:L17"/>
    <mergeCell ref="M12:M17"/>
    <mergeCell ref="N12:N17"/>
    <mergeCell ref="U48:U50"/>
    <mergeCell ref="O12:O17"/>
    <mergeCell ref="P12:P17"/>
    <mergeCell ref="Q49:Q50"/>
    <mergeCell ref="K12:K17"/>
    <mergeCell ref="K48:K50"/>
    <mergeCell ref="L48:L50"/>
    <mergeCell ref="N48:N50"/>
    <mergeCell ref="O48:O50"/>
    <mergeCell ref="J48:J50"/>
    <mergeCell ref="I57:I68"/>
    <mergeCell ref="J57:J68"/>
    <mergeCell ref="T82:T83"/>
    <mergeCell ref="Q82:Q83"/>
    <mergeCell ref="T49:T50"/>
    <mergeCell ref="Q57:Q58"/>
    <mergeCell ref="R49:R50"/>
    <mergeCell ref="S49:S50"/>
    <mergeCell ref="S52:S53"/>
    <mergeCell ref="G110:G114"/>
    <mergeCell ref="S94:S95"/>
    <mergeCell ref="T94:T95"/>
    <mergeCell ref="S91:S92"/>
    <mergeCell ref="T91:T92"/>
    <mergeCell ref="Q91:Q92"/>
    <mergeCell ref="R91:R92"/>
    <mergeCell ref="J94:J95"/>
    <mergeCell ref="L110:L114"/>
    <mergeCell ref="Q105:Q106"/>
    <mergeCell ref="J115:J117"/>
    <mergeCell ref="K115:K117"/>
    <mergeCell ref="L115:L117"/>
    <mergeCell ref="H110:H114"/>
    <mergeCell ref="C115:C117"/>
    <mergeCell ref="D115:D117"/>
    <mergeCell ref="E115:E117"/>
    <mergeCell ref="F115:F117"/>
    <mergeCell ref="G115:G117"/>
    <mergeCell ref="C110:C114"/>
    <mergeCell ref="C70:C73"/>
    <mergeCell ref="E70:E73"/>
    <mergeCell ref="F70:F73"/>
    <mergeCell ref="G70:G73"/>
    <mergeCell ref="H70:H73"/>
    <mergeCell ref="N110:N114"/>
    <mergeCell ref="I70:I73"/>
    <mergeCell ref="D110:D114"/>
    <mergeCell ref="E110:E114"/>
    <mergeCell ref="F110:F114"/>
    <mergeCell ref="B290:B291"/>
    <mergeCell ref="T162:T163"/>
    <mergeCell ref="N115:N117"/>
    <mergeCell ref="O115:O117"/>
    <mergeCell ref="P115:P117"/>
    <mergeCell ref="B110:B114"/>
    <mergeCell ref="O110:O114"/>
    <mergeCell ref="P110:P114"/>
    <mergeCell ref="H115:H117"/>
    <mergeCell ref="I115:I1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"/>
  <rowBreaks count="4" manualBreakCount="4">
    <brk id="201" min="1" max="19" man="1"/>
    <brk id="218" min="1" max="19" man="1"/>
    <brk id="231" min="1" max="19" man="1"/>
    <brk id="3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="50" zoomScaleNormal="50" zoomScalePageLayoutView="0" workbookViewId="0" topLeftCell="A1">
      <selection activeCell="J2" sqref="J2"/>
    </sheetView>
  </sheetViews>
  <sheetFormatPr defaultColWidth="9.140625" defaultRowHeight="15"/>
  <cols>
    <col min="1" max="1" width="40.57421875" style="0" customWidth="1"/>
    <col min="2" max="2" width="15.7109375" style="0" customWidth="1"/>
    <col min="4" max="4" width="25.28125" style="0" customWidth="1"/>
  </cols>
  <sheetData>
    <row r="1" spans="1:4" ht="282" customHeight="1">
      <c r="A1" s="64"/>
      <c r="B1" s="57"/>
      <c r="C1" s="57"/>
      <c r="D1" s="57"/>
    </row>
    <row r="2" spans="1:4" ht="280.5" customHeight="1">
      <c r="A2" s="64"/>
      <c r="B2" s="57"/>
      <c r="C2" s="57"/>
      <c r="D2" s="57"/>
    </row>
    <row r="3" spans="1:4" ht="283.5" customHeight="1">
      <c r="A3" s="64"/>
      <c r="B3" s="57"/>
      <c r="C3" s="57"/>
      <c r="D3" s="57"/>
    </row>
    <row r="4" spans="1:4" ht="279" customHeight="1">
      <c r="A4" s="64"/>
      <c r="B4" s="57"/>
      <c r="C4" s="57"/>
      <c r="D4" s="57"/>
    </row>
    <row r="5" spans="1:4" ht="285" customHeight="1">
      <c r="A5" s="64"/>
      <c r="B5" s="57"/>
      <c r="C5" s="57"/>
      <c r="D5" s="57"/>
    </row>
    <row r="6" spans="1:4" ht="15.75">
      <c r="A6" s="64"/>
      <c r="B6" s="57"/>
      <c r="C6" s="57"/>
      <c r="D6" s="57"/>
    </row>
    <row r="7" spans="1:4" ht="229.5" customHeight="1">
      <c r="A7" s="64"/>
      <c r="B7" s="57"/>
      <c r="C7" s="57"/>
      <c r="D7" s="57"/>
    </row>
    <row r="8" spans="1:4" ht="228" customHeight="1">
      <c r="A8" s="64"/>
      <c r="B8" s="57"/>
      <c r="C8" s="57"/>
      <c r="D8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Стрыгина Мария Александровна</cp:lastModifiedBy>
  <cp:lastPrinted>2023-04-20T05:12:43Z</cp:lastPrinted>
  <dcterms:created xsi:type="dcterms:W3CDTF">2014-04-02T11:01:30Z</dcterms:created>
  <dcterms:modified xsi:type="dcterms:W3CDTF">2024-05-16T08:51:13Z</dcterms:modified>
  <cp:category/>
  <cp:version/>
  <cp:contentType/>
  <cp:contentStatus/>
</cp:coreProperties>
</file>